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88" yWindow="144" windowWidth="16260" windowHeight="9144" activeTab="5"/>
  </bookViews>
  <sheets>
    <sheet name="Sheet1" sheetId="1" r:id="rId1"/>
    <sheet name="Nha an" sheetId="2" r:id="rId2"/>
    <sheet name="thu vien" sheetId="3" r:id="rId3"/>
    <sheet name="P. Lý thuyết" sheetId="4" r:id="rId4"/>
    <sheet name="Hội trường" sheetId="6" r:id="rId5"/>
    <sheet name="PL1" sheetId="7" r:id="rId6"/>
  </sheets>
  <calcPr calcId="145621"/>
</workbook>
</file>

<file path=xl/calcChain.xml><?xml version="1.0" encoding="utf-8"?>
<calcChain xmlns="http://schemas.openxmlformats.org/spreadsheetml/2006/main">
  <c r="A216" i="7" l="1"/>
  <c r="A163" i="7"/>
  <c r="F88" i="7" l="1"/>
  <c r="F236" i="7" l="1"/>
  <c r="F235" i="7"/>
  <c r="F234" i="7"/>
  <c r="F233" i="7"/>
  <c r="F232" i="7"/>
  <c r="F231" i="7"/>
  <c r="F226" i="7"/>
  <c r="F221" i="7"/>
  <c r="F219" i="7"/>
  <c r="F217" i="7"/>
  <c r="F216" i="7"/>
  <c r="F214" i="7"/>
  <c r="F213" i="7"/>
  <c r="F212" i="7"/>
  <c r="A175" i="7"/>
  <c r="A176" i="7" s="1"/>
  <c r="A177" i="7" s="1"/>
  <c r="A178" i="7" s="1"/>
  <c r="A179" i="7" s="1"/>
  <c r="A180" i="7" s="1"/>
  <c r="A181" i="7" s="1"/>
  <c r="A182" i="7" s="1"/>
  <c r="A183" i="7" s="1"/>
  <c r="A184" i="7" s="1"/>
  <c r="A185" i="7" s="1"/>
  <c r="A186" i="7" s="1"/>
  <c r="A187" i="7" s="1"/>
  <c r="A188" i="7" s="1"/>
  <c r="A189" i="7" s="1"/>
  <c r="A190" i="7" s="1"/>
  <c r="A191" i="7" s="1"/>
  <c r="A192" i="7" s="1"/>
  <c r="A193" i="7" s="1"/>
  <c r="A194" i="7" s="1"/>
  <c r="A195" i="7" s="1"/>
  <c r="A196" i="7" s="1"/>
  <c r="A197" i="7" s="1"/>
  <c r="A198" i="7" s="1"/>
  <c r="A199" i="7" s="1"/>
  <c r="A200" i="7" s="1"/>
  <c r="A201" i="7" s="1"/>
  <c r="A202" i="7" s="1"/>
  <c r="A203" i="7" s="1"/>
  <c r="A204" i="7" s="1"/>
  <c r="A205" i="7" s="1"/>
  <c r="A206" i="7" s="1"/>
  <c r="A207" i="7" s="1"/>
  <c r="A208" i="7" s="1"/>
  <c r="A209" i="7" s="1"/>
  <c r="A210" i="7" s="1"/>
  <c r="A212" i="7" s="1"/>
  <c r="F168" i="7"/>
  <c r="F166" i="7"/>
  <c r="A164" i="7"/>
  <c r="A165" i="7" s="1"/>
  <c r="A166" i="7" s="1"/>
  <c r="A167" i="7" s="1"/>
  <c r="A168" i="7" s="1"/>
  <c r="A169" i="7" s="1"/>
  <c r="A170" i="7" s="1"/>
  <c r="A171" i="7" s="1"/>
  <c r="A172" i="7" s="1"/>
  <c r="A173" i="7" s="1"/>
  <c r="F148" i="7"/>
  <c r="A112" i="7"/>
  <c r="A113" i="7" s="1"/>
  <c r="A114" i="7" s="1"/>
  <c r="A115" i="7" s="1"/>
  <c r="A116" i="7" s="1"/>
  <c r="A117" i="7" s="1"/>
  <c r="A118" i="7" s="1"/>
  <c r="A119" i="7" s="1"/>
  <c r="A120" i="7" s="1"/>
  <c r="A121" i="7" s="1"/>
  <c r="A122" i="7" s="1"/>
  <c r="A123" i="7" s="1"/>
  <c r="A124"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F86" i="7"/>
  <c r="F85" i="7"/>
  <c r="A85" i="7"/>
  <c r="A86" i="7" s="1"/>
  <c r="F82" i="7"/>
  <c r="F81" i="7"/>
  <c r="F80" i="7"/>
  <c r="F75" i="7"/>
  <c r="F73" i="7"/>
  <c r="F54" i="7"/>
  <c r="F51" i="7"/>
  <c r="F50" i="7"/>
  <c r="F49" i="7"/>
  <c r="F48" i="7"/>
  <c r="F46" i="7"/>
  <c r="F41" i="7"/>
  <c r="F29" i="7"/>
  <c r="F24" i="7"/>
  <c r="F13" i="7"/>
  <c r="F12" i="7"/>
  <c r="F9" i="7"/>
  <c r="F83" i="1" l="1"/>
  <c r="F78" i="1"/>
  <c r="F65" i="1"/>
  <c r="F60" i="1"/>
  <c r="F48" i="1"/>
  <c r="F45" i="1"/>
  <c r="F44" i="1"/>
  <c r="F43" i="1"/>
  <c r="F42" i="1"/>
  <c r="F40" i="1"/>
  <c r="F34" i="1"/>
  <c r="F33" i="1"/>
  <c r="F30" i="1"/>
  <c r="F28" i="1"/>
  <c r="F27" i="1"/>
  <c r="F25" i="1"/>
  <c r="F24" i="1"/>
  <c r="F23" i="1"/>
  <c r="F22" i="1"/>
  <c r="F19" i="1"/>
</calcChain>
</file>

<file path=xl/sharedStrings.xml><?xml version="1.0" encoding="utf-8"?>
<sst xmlns="http://schemas.openxmlformats.org/spreadsheetml/2006/main" count="1054" uniqueCount="584">
  <si>
    <t xml:space="preserve">TRƯỜNG CAO ĐẲNG LÝ TỰ TRỌNG </t>
  </si>
  <si>
    <t xml:space="preserve">     THÀNH PHỐ HỒ CHÍ MINH</t>
  </si>
  <si>
    <t>PHÒNG QUẢN TRỊ - DỊCH VỤ</t>
  </si>
  <si>
    <t>CỘNG HÒA XÃ HỘI CHỦ NGHĨA VIỆT NAM</t>
  </si>
  <si>
    <t>Độc lập - Tự do - Hạnh phúc</t>
  </si>
  <si>
    <t>Về thực hiện Quy định tiêu chuẩn, định mức sử dụng diện tích công trình sự nghiệp thuộc lĩnh vực Giáo dục nghề nghiệp</t>
  </si>
  <si>
    <t xml:space="preserve">BÁO CÁO </t>
  </si>
  <si>
    <t>Kính gửi : Hiệu trưởng trường Cao đẳng Lý Tự Trọng thành phố Hồ Chí Minh</t>
  </si>
  <si>
    <t xml:space="preserve">- Thực hiện công văn số 18450/SLĐTBXH-GDNN của Sở Lao động Thương binh và Xã hội thành phố Hồ Chí Minh ngày 18 tháng 6 năm 2019 Về triển khai Thông tư quy định tiêu chuẩn, định mức sử dụng diện tích các công trình </t>
  </si>
  <si>
    <t>1. Các phòng học lý thuyết các môn khoa học cơ bản, môn kỹ thuật cơ sở, các môn chuyên môn, vẽ kỹ thuật; phòng chuẩn bị giảng dạy; phòng hội đồng; phòng nghỉ cho nhà giáo ở mỗi tầng của khu nhà học</t>
  </si>
  <si>
    <t>STT</t>
  </si>
  <si>
    <t>Tên phòng</t>
  </si>
  <si>
    <t>Thực tế</t>
  </si>
  <si>
    <t>Đánh giá</t>
  </si>
  <si>
    <t>Không đạt</t>
  </si>
  <si>
    <t>Ghi chú</t>
  </si>
  <si>
    <t>1.1 Phòng học lý thuyết</t>
  </si>
  <si>
    <t xml:space="preserve">Tiêu chuẩn </t>
  </si>
  <si>
    <t>Tối đa</t>
  </si>
  <si>
    <t>Tối thiểu</t>
  </si>
  <si>
    <t>Đạt 
yêu cầu</t>
  </si>
  <si>
    <t>NHÀ C2</t>
  </si>
  <si>
    <t>NHÀ C3</t>
  </si>
  <si>
    <t>Tầng</t>
  </si>
  <si>
    <t>Chức năng</t>
  </si>
  <si>
    <t xml:space="preserve">Phòng học lý thuyết </t>
  </si>
  <si>
    <t>H1.2-05</t>
  </si>
  <si>
    <t>H1.2-06</t>
  </si>
  <si>
    <t>H1.2-07</t>
  </si>
  <si>
    <t>H1.2-09</t>
  </si>
  <si>
    <t>H1.2-10</t>
  </si>
  <si>
    <t>H1.2-11</t>
  </si>
  <si>
    <t>H1.2-12</t>
  </si>
  <si>
    <t>H1.2-13</t>
  </si>
  <si>
    <t>H1.2-14</t>
  </si>
  <si>
    <t>H1.2-15</t>
  </si>
  <si>
    <t>H1.2-16</t>
  </si>
  <si>
    <t>H1.3-06</t>
  </si>
  <si>
    <t>H1.3-07</t>
  </si>
  <si>
    <t>H1.3-08</t>
  </si>
  <si>
    <t>H1.3-10</t>
  </si>
  <si>
    <t>H1.3-12</t>
  </si>
  <si>
    <t>H1.3-13</t>
  </si>
  <si>
    <t>H1.3-14</t>
  </si>
  <si>
    <t>H1.3-15</t>
  </si>
  <si>
    <t>H1.3-16</t>
  </si>
  <si>
    <t>H1.3-17</t>
  </si>
  <si>
    <t>NHÀ H</t>
  </si>
  <si>
    <t>E2.2-01</t>
  </si>
  <si>
    <t>E2.2-02</t>
  </si>
  <si>
    <t>E2.2-03</t>
  </si>
  <si>
    <t>E2.2-04</t>
  </si>
  <si>
    <t>Khối nhà</t>
  </si>
  <si>
    <r>
      <t>Diện tích (m</t>
    </r>
    <r>
      <rPr>
        <b/>
        <vertAlign val="superscript"/>
        <sz val="12"/>
        <color theme="1"/>
        <rFont val="Times New Roman"/>
        <family val="1"/>
      </rPr>
      <t>2</t>
    </r>
    <r>
      <rPr>
        <b/>
        <sz val="12"/>
        <color theme="1"/>
        <rFont val="Times New Roman"/>
        <family val="1"/>
      </rPr>
      <t xml:space="preserve"> )</t>
    </r>
  </si>
  <si>
    <t>Nhà A 1</t>
  </si>
  <si>
    <t>Tầng 1</t>
  </si>
  <si>
    <t>P. Tổ chức hành chánh tổng hợp</t>
  </si>
  <si>
    <t>A1.1 - 01</t>
  </si>
  <si>
    <t>P. Kế toán - Tài chính</t>
  </si>
  <si>
    <t>A1.1 - 02</t>
  </si>
  <si>
    <t>A1.1 - 03</t>
  </si>
  <si>
    <t>P.  Kế toán - Tài chính</t>
  </si>
  <si>
    <t>A1.1 - 04</t>
  </si>
  <si>
    <t>P. Phục vụ</t>
  </si>
  <si>
    <t>A1.1 - 05</t>
  </si>
  <si>
    <t>P. Vệ sinh Giáo viên - Nhân viên</t>
  </si>
  <si>
    <t>A1.1 - 06</t>
  </si>
  <si>
    <t>Tầng 2</t>
  </si>
  <si>
    <t>P. Hiệu trưởng</t>
  </si>
  <si>
    <t>A1.2 - 01</t>
  </si>
  <si>
    <t>P. Phó Hiệu trưởng</t>
  </si>
  <si>
    <t>A1.2 - 02</t>
  </si>
  <si>
    <t>P. Họp</t>
  </si>
  <si>
    <t>A1.2 - 03</t>
  </si>
  <si>
    <t>A1.2 - 04</t>
  </si>
  <si>
    <t>A1.2 - 05</t>
  </si>
  <si>
    <t>P. Khách</t>
  </si>
  <si>
    <t>A1.2 - 06</t>
  </si>
  <si>
    <t>Nhà A2</t>
  </si>
  <si>
    <t>A2.1 - 01</t>
  </si>
  <si>
    <t>Hội trường B</t>
  </si>
  <si>
    <t>A2.1 - 02</t>
  </si>
  <si>
    <t>P. vệ sinh GV - NV</t>
  </si>
  <si>
    <t>A2.1 - 03</t>
  </si>
  <si>
    <t>Nhà A3</t>
  </si>
  <si>
    <t xml:space="preserve">Nhà Truyền thống </t>
  </si>
  <si>
    <t>A3</t>
  </si>
  <si>
    <t>Nhà B1</t>
  </si>
  <si>
    <t>P. Bảo vệ cổng 1</t>
  </si>
  <si>
    <t>B1.1- 01</t>
  </si>
  <si>
    <t>Trung tâm Ngoại ngữ - Tin học và Đào tạo ngắn hạn</t>
  </si>
  <si>
    <t>B1.1- 02</t>
  </si>
  <si>
    <t>Phòng đào tạo tuyển sinh giới thiệu việc làm</t>
  </si>
  <si>
    <t>B1.1- 03</t>
  </si>
  <si>
    <t>Nhà B2</t>
  </si>
  <si>
    <t xml:space="preserve">Căn tin </t>
  </si>
  <si>
    <t>B2</t>
  </si>
  <si>
    <t>Nhà B3</t>
  </si>
  <si>
    <t>Bãi xe</t>
  </si>
  <si>
    <t>B3</t>
  </si>
  <si>
    <t>Nhà C1</t>
  </si>
  <si>
    <t>Khoa Khoa học Cơ bản</t>
  </si>
  <si>
    <t>C1.1 - 01</t>
  </si>
  <si>
    <t>P. Vệ sinh nữ CB - NV</t>
  </si>
  <si>
    <t>C1.1 - 03</t>
  </si>
  <si>
    <t>Trung tâm Nghiên cứu ứng dụng và chuyển giao công nghệ</t>
  </si>
  <si>
    <t>C1.1 - 04</t>
  </si>
  <si>
    <t>P. Giáo viên</t>
  </si>
  <si>
    <t>C1.1 - 05</t>
  </si>
  <si>
    <t>P. Vệ sinh nam CB – NV</t>
  </si>
  <si>
    <t>P. Tuyển sinh - Đào tạo - Giới thiệu việc làm</t>
  </si>
  <si>
    <t>C1.1 - 07</t>
  </si>
  <si>
    <t>Trung tâm Y tế</t>
  </si>
  <si>
    <t>C1.1 - 09</t>
  </si>
  <si>
    <t>Kho</t>
  </si>
  <si>
    <t>C1</t>
  </si>
  <si>
    <t>Nhà C2</t>
  </si>
  <si>
    <t xml:space="preserve">P. Lý Thuyết </t>
  </si>
  <si>
    <t>C2.1 - 01</t>
  </si>
  <si>
    <t>67,5</t>
  </si>
  <si>
    <t>P. LAB</t>
  </si>
  <si>
    <t>C2.1 - 02</t>
  </si>
  <si>
    <t>C2.1 - 03</t>
  </si>
  <si>
    <t>C2.1 - 04</t>
  </si>
  <si>
    <t>C2.1 - 05</t>
  </si>
  <si>
    <t>P. Vệ sinh nữ HS - SV</t>
  </si>
  <si>
    <t>C2.1 - 06</t>
  </si>
  <si>
    <t>C2.2 - 01</t>
  </si>
  <si>
    <t>C2.2 - 02</t>
  </si>
  <si>
    <t>C2.2 - 03</t>
  </si>
  <si>
    <t>C2.2 - 04</t>
  </si>
  <si>
    <t>C2.2 - 05</t>
  </si>
  <si>
    <t>Tầng 3</t>
  </si>
  <si>
    <t>C2.3 - 01</t>
  </si>
  <si>
    <t>C2.3 - 02</t>
  </si>
  <si>
    <t>C2.3 - 03</t>
  </si>
  <si>
    <t>C2.3 - 04</t>
  </si>
  <si>
    <t>C2.3 - 05</t>
  </si>
  <si>
    <t>Nhà C3</t>
  </si>
  <si>
    <t>P.Thay đồ GV</t>
  </si>
  <si>
    <t>C3.1 - 01</t>
  </si>
  <si>
    <t>VP.Khoa Lý luận Chính trị</t>
  </si>
  <si>
    <t>C3.1 - 02</t>
  </si>
  <si>
    <t>C3.1 - 03</t>
  </si>
  <si>
    <t>C3.1 - 04</t>
  </si>
  <si>
    <t>C3.1 - 05</t>
  </si>
  <si>
    <t>C3.1 - 06</t>
  </si>
  <si>
    <t>Vệ sinh nam SV - HS</t>
  </si>
  <si>
    <t>C3.2 - 01</t>
  </si>
  <si>
    <t>C3.2 - 02</t>
  </si>
  <si>
    <t>C3.2 - 03</t>
  </si>
  <si>
    <t>C3.2 - 04</t>
  </si>
  <si>
    <t>C3.2 - 05</t>
  </si>
  <si>
    <t>C3.3 - 01</t>
  </si>
  <si>
    <t>C3.3 - 02</t>
  </si>
  <si>
    <t>C3.3 - 03</t>
  </si>
  <si>
    <t>C3.3 - 04</t>
  </si>
  <si>
    <t>C3.3 - 05</t>
  </si>
  <si>
    <t>Số chỗ ngồi</t>
  </si>
  <si>
    <t>Các khu vực trong nhà ăn (bếp ăn)</t>
  </si>
  <si>
    <t>Đơn vị tính</t>
  </si>
  <si>
    <t>Diện tích tối đa</t>
  </si>
  <si>
    <t>Khu vực giải khát</t>
  </si>
  <si>
    <t>Khu vực hành chính</t>
  </si>
  <si>
    <t>Khu vực phục vụ</t>
  </si>
  <si>
    <t>1,2</t>
  </si>
  <si>
    <t>1,4</t>
  </si>
  <si>
    <t>0,8</t>
  </si>
  <si>
    <t>1,3</t>
  </si>
  <si>
    <r>
      <t>Tối thiểu 0,8m</t>
    </r>
    <r>
      <rPr>
        <vertAlign val="superscript"/>
        <sz val="13"/>
        <color theme="1"/>
        <rFont val="Times New Roman"/>
        <family val="1"/>
      </rPr>
      <t>2</t>
    </r>
    <r>
      <rPr>
        <sz val="13"/>
        <color theme="1"/>
        <rFont val="Times New Roman"/>
        <family val="1"/>
      </rPr>
      <t>/chỗ</t>
    </r>
  </si>
  <si>
    <r>
      <t>m</t>
    </r>
    <r>
      <rPr>
        <vertAlign val="superscript"/>
        <sz val="13"/>
        <color theme="1"/>
        <rFont val="Times New Roman"/>
        <family val="1"/>
      </rPr>
      <t>2</t>
    </r>
    <r>
      <rPr>
        <sz val="13"/>
        <color theme="1"/>
        <rFont val="Times New Roman"/>
        <family val="1"/>
      </rPr>
      <t>/chỗ</t>
    </r>
  </si>
  <si>
    <r>
      <t>Tối thiểu 0,2m</t>
    </r>
    <r>
      <rPr>
        <vertAlign val="superscript"/>
        <sz val="13"/>
        <color theme="1"/>
        <rFont val="Times New Roman"/>
        <family val="1"/>
      </rPr>
      <t>2</t>
    </r>
    <r>
      <rPr>
        <sz val="13"/>
        <color theme="1"/>
        <rFont val="Times New Roman"/>
        <family val="1"/>
      </rPr>
      <t>/chỗ</t>
    </r>
  </si>
  <si>
    <r>
      <t>Tối thiểu 0,5m</t>
    </r>
    <r>
      <rPr>
        <vertAlign val="superscript"/>
        <sz val="13"/>
        <color theme="1"/>
        <rFont val="Times New Roman"/>
        <family val="1"/>
      </rPr>
      <t>2</t>
    </r>
    <r>
      <rPr>
        <sz val="13"/>
        <color theme="1"/>
        <rFont val="Times New Roman"/>
        <family val="1"/>
      </rPr>
      <t>/chỗ</t>
    </r>
  </si>
  <si>
    <t>Khu vực gia công và kho</t>
  </si>
  <si>
    <t>Nhà ăn (bếp ăn)</t>
  </si>
  <si>
    <t>Thư viện</t>
  </si>
  <si>
    <r>
      <t>m</t>
    </r>
    <r>
      <rPr>
        <i/>
        <vertAlign val="superscript"/>
        <sz val="13"/>
        <color theme="1"/>
        <rFont val="Times New Roman"/>
        <family val="1"/>
      </rPr>
      <t>2</t>
    </r>
    <r>
      <rPr>
        <i/>
        <sz val="13"/>
        <color theme="1"/>
        <rFont val="Times New Roman"/>
        <family val="1"/>
      </rPr>
      <t>/chỗ</t>
    </r>
  </si>
  <si>
    <r>
      <t>m</t>
    </r>
    <r>
      <rPr>
        <i/>
        <vertAlign val="superscript"/>
        <sz val="13"/>
        <color theme="1"/>
        <rFont val="Times New Roman"/>
        <family val="1"/>
      </rPr>
      <t>2</t>
    </r>
    <r>
      <rPr>
        <i/>
        <sz val="13"/>
        <color theme="1"/>
        <rFont val="Times New Roman"/>
        <family val="1"/>
      </rPr>
      <t>/1000 đơn vị sách</t>
    </r>
  </si>
  <si>
    <t>Phòng đọc điện tử (dùng máy tính)</t>
  </si>
  <si>
    <t>Phòng đọc của cán bộ, giáo viên</t>
  </si>
  <si>
    <t>Phòng đọc của người học</t>
  </si>
  <si>
    <t>Kho sách</t>
  </si>
  <si>
    <t>3,5</t>
  </si>
  <si>
    <t>2,4</t>
  </si>
  <si>
    <t>2,0</t>
  </si>
  <si>
    <t>2,5</t>
  </si>
  <si>
    <r>
      <t>Tối thiểu 2m</t>
    </r>
    <r>
      <rPr>
        <vertAlign val="superscript"/>
        <sz val="13"/>
        <color theme="1"/>
        <rFont val="Times New Roman"/>
        <family val="1"/>
      </rPr>
      <t>2</t>
    </r>
    <r>
      <rPr>
        <sz val="13"/>
        <color theme="1"/>
        <rFont val="Times New Roman"/>
        <family val="1"/>
      </rPr>
      <t>/chỗ</t>
    </r>
  </si>
  <si>
    <t>Phòng học lý thuyết</t>
  </si>
  <si>
    <t>Phòng học lý thuyết các môn khoa học cơ bản, môn kỹ thuật cơ sở, các môn chuyên môn, vẽ kỹ thuật</t>
  </si>
  <si>
    <t>Phòng chuẩn bị giảng dạy</t>
  </si>
  <si>
    <t>Phòng hội đồng</t>
  </si>
  <si>
    <t>Phòng nghỉ cho nhà giáo</t>
  </si>
  <si>
    <r>
      <t>m</t>
    </r>
    <r>
      <rPr>
        <i/>
        <vertAlign val="superscript"/>
        <sz val="13"/>
        <color theme="1"/>
        <rFont val="Times New Roman"/>
        <family val="1"/>
      </rPr>
      <t>2</t>
    </r>
    <r>
      <rPr>
        <i/>
        <sz val="13"/>
        <color theme="1"/>
        <rFont val="Times New Roman"/>
        <family val="1"/>
      </rPr>
      <t>/phòng</t>
    </r>
  </si>
  <si>
    <r>
      <t>m</t>
    </r>
    <r>
      <rPr>
        <i/>
        <vertAlign val="superscript"/>
        <sz val="13"/>
        <color theme="1"/>
        <rFont val="Times New Roman"/>
        <family val="1"/>
      </rPr>
      <t>2</t>
    </r>
    <r>
      <rPr>
        <i/>
        <sz val="13"/>
        <color theme="1"/>
        <rFont val="Times New Roman"/>
        <family val="1"/>
      </rPr>
      <t>/GV</t>
    </r>
  </si>
  <si>
    <r>
      <t>Tối thiểu 48m</t>
    </r>
    <r>
      <rPr>
        <vertAlign val="superscript"/>
        <sz val="13"/>
        <color theme="1"/>
        <rFont val="Times New Roman"/>
        <family val="1"/>
      </rPr>
      <t>2</t>
    </r>
    <r>
      <rPr>
        <sz val="13"/>
        <color theme="1"/>
        <rFont val="Times New Roman"/>
        <family val="1"/>
      </rPr>
      <t>/phòng</t>
    </r>
  </si>
  <si>
    <t>1,5</t>
  </si>
  <si>
    <r>
      <t>Tối thiểu 18m</t>
    </r>
    <r>
      <rPr>
        <vertAlign val="superscript"/>
        <sz val="13"/>
        <color theme="1"/>
        <rFont val="Times New Roman"/>
        <family val="1"/>
      </rPr>
      <t>2</t>
    </r>
  </si>
  <si>
    <r>
      <t>Tối thiểu 1,2m</t>
    </r>
    <r>
      <rPr>
        <vertAlign val="superscript"/>
        <sz val="13"/>
        <color theme="1"/>
        <rFont val="Times New Roman"/>
        <family val="1"/>
      </rPr>
      <t>2</t>
    </r>
    <r>
      <rPr>
        <sz val="13"/>
        <color theme="1"/>
        <rFont val="Times New Roman"/>
        <family val="1"/>
      </rPr>
      <t>/GV</t>
    </r>
  </si>
  <si>
    <r>
      <t>Tối thiểu 18m</t>
    </r>
    <r>
      <rPr>
        <vertAlign val="superscript"/>
        <sz val="13"/>
        <color theme="1"/>
        <rFont val="Times New Roman"/>
        <family val="1"/>
      </rPr>
      <t>2</t>
    </r>
    <r>
      <rPr>
        <sz val="13"/>
        <color theme="1"/>
        <rFont val="Times New Roman"/>
        <family val="1"/>
      </rPr>
      <t>/phòng</t>
    </r>
  </si>
  <si>
    <t>Hôi trường</t>
  </si>
  <si>
    <t>Phòng khán giả</t>
  </si>
  <si>
    <t>Sân khấu</t>
  </si>
  <si>
    <t>Kho (dụng cụ) sân khấu</t>
  </si>
  <si>
    <t>Kho thiết bị dụng cụ</t>
  </si>
  <si>
    <t>Phòng truyền thanh, hình ảnh</t>
  </si>
  <si>
    <t>Sảnh, hành lang kết hợp chỗ nghỉ</t>
  </si>
  <si>
    <t>Phòng diễn viên, phòng thay đồ</t>
  </si>
  <si>
    <t>Khu vệ sinh</t>
  </si>
  <si>
    <t>0,25</t>
  </si>
  <si>
    <r>
      <t>Tối thiểu 12m</t>
    </r>
    <r>
      <rPr>
        <vertAlign val="superscript"/>
        <sz val="13"/>
        <color theme="1"/>
        <rFont val="Times New Roman"/>
        <family val="1"/>
      </rPr>
      <t>2</t>
    </r>
    <r>
      <rPr>
        <sz val="13"/>
        <color theme="1"/>
        <rFont val="Times New Roman"/>
        <family val="1"/>
      </rPr>
      <t>/phòng</t>
    </r>
  </si>
  <si>
    <r>
      <t>Tối thiểu 15m</t>
    </r>
    <r>
      <rPr>
        <vertAlign val="superscript"/>
        <sz val="13"/>
        <color theme="1"/>
        <rFont val="Times New Roman"/>
        <family val="1"/>
      </rPr>
      <t>2</t>
    </r>
    <r>
      <rPr>
        <sz val="13"/>
        <color theme="1"/>
        <rFont val="Times New Roman"/>
        <family val="1"/>
      </rPr>
      <t>/phòng</t>
    </r>
  </si>
  <si>
    <r>
      <t>Tối thiểu 24m</t>
    </r>
    <r>
      <rPr>
        <vertAlign val="superscript"/>
        <sz val="13"/>
        <color theme="1"/>
        <rFont val="Times New Roman"/>
        <family val="1"/>
      </rPr>
      <t>2</t>
    </r>
    <r>
      <rPr>
        <sz val="13"/>
        <color theme="1"/>
        <rFont val="Times New Roman"/>
        <family val="1"/>
      </rPr>
      <t>/phòng</t>
    </r>
  </si>
  <si>
    <r>
      <t>Tối thiểu 2m</t>
    </r>
    <r>
      <rPr>
        <vertAlign val="superscript"/>
        <sz val="13"/>
        <color theme="1"/>
        <rFont val="Times New Roman"/>
        <family val="1"/>
      </rPr>
      <t>2</t>
    </r>
    <r>
      <rPr>
        <sz val="13"/>
        <color theme="1"/>
        <rFont val="Times New Roman"/>
        <family val="1"/>
      </rPr>
      <t>/phòng</t>
    </r>
  </si>
  <si>
    <t>I. KHỐI HÀNH CHÁNH</t>
  </si>
  <si>
    <t xml:space="preserve">II. Khối nhà C1: Khu KHCB; Giáo viên; TT TH-NN; TT CGCN; P. DT GT VL; TT Ytế </t>
  </si>
  <si>
    <t>III. Khối nhà C2: Khu phòng học lý thuyết</t>
  </si>
  <si>
    <t>IV. Khối nhà C3: Khu phòng học lý thuyết</t>
  </si>
  <si>
    <t>Nhà D2</t>
  </si>
  <si>
    <t>Xưởng CNC CB</t>
  </si>
  <si>
    <t>D2.1 - 01</t>
  </si>
  <si>
    <t>Nhà D3</t>
  </si>
  <si>
    <t>Xưởng CNC CN 1</t>
  </si>
  <si>
    <t>D3.1 - 01</t>
  </si>
  <si>
    <t>Xưởng CNC CN 2</t>
  </si>
  <si>
    <t>D3.1 - 02</t>
  </si>
  <si>
    <t>Xưởng phay</t>
  </si>
  <si>
    <t>D3.1 - 03</t>
  </si>
  <si>
    <t>Xưởng tiện 1</t>
  </si>
  <si>
    <t>D3.1 - 04</t>
  </si>
  <si>
    <t>Xưởng tiện 2</t>
  </si>
  <si>
    <t>D3.1 - 05</t>
  </si>
  <si>
    <t>Tổ cơ điện</t>
  </si>
  <si>
    <t>D3.1 - 06</t>
  </si>
  <si>
    <t xml:space="preserve">Phòng phương pháp (LT) </t>
  </si>
  <si>
    <t>D3.1 - 07</t>
  </si>
  <si>
    <t>Văn phòng Khoa CN Cơ khí</t>
  </si>
  <si>
    <t>D3.1 - 08</t>
  </si>
  <si>
    <t>Xưởng nguội</t>
  </si>
  <si>
    <t>D3.1 - 09</t>
  </si>
  <si>
    <t>Xưởng hàn</t>
  </si>
  <si>
    <t>D3.1 - 10</t>
  </si>
  <si>
    <t>Nhà E1</t>
  </si>
  <si>
    <t>Phòng KTX nữ</t>
  </si>
  <si>
    <t>E1.1-01</t>
  </si>
  <si>
    <t>34(SV)</t>
  </si>
  <si>
    <t>E1.1-02</t>
  </si>
  <si>
    <t>40(SV)</t>
  </si>
  <si>
    <t>Phòng KTX nam</t>
  </si>
  <si>
    <t>E1.1-03</t>
  </si>
  <si>
    <t>E1.1-04</t>
  </si>
  <si>
    <t>E1.2 - 01</t>
  </si>
  <si>
    <t>30(SV)</t>
  </si>
  <si>
    <t>E1.2 - 02</t>
  </si>
  <si>
    <t>28(SV)</t>
  </si>
  <si>
    <t>E1.2 - 03</t>
  </si>
  <si>
    <t>E1.2 - 04</t>
  </si>
  <si>
    <t>E1.3 - 01</t>
  </si>
  <si>
    <t>E1.3 - 02</t>
  </si>
  <si>
    <t>E1.3 - 03</t>
  </si>
  <si>
    <t>E1.3 - 04</t>
  </si>
  <si>
    <t>Nhà E2</t>
  </si>
  <si>
    <t>E2.1 - 01</t>
  </si>
  <si>
    <t>E2.1 - 02</t>
  </si>
  <si>
    <t>E2.1 - 03</t>
  </si>
  <si>
    <t>E2.1 - 04</t>
  </si>
  <si>
    <t>Xưởng thực hành Động lực 9</t>
  </si>
  <si>
    <t>E2.1 - 05</t>
  </si>
  <si>
    <t>P. Sinh hoạt KTX</t>
  </si>
  <si>
    <t>E2.2 - 05</t>
  </si>
  <si>
    <t>P. Quản lý KTX</t>
  </si>
  <si>
    <t>E2.2 - 06</t>
  </si>
  <si>
    <t>Giảng đường E</t>
  </si>
  <si>
    <t>E2.2 - 01</t>
  </si>
  <si>
    <t>E2.2 - 02</t>
  </si>
  <si>
    <t>E2.2 - 03</t>
  </si>
  <si>
    <t>Văn phòng đoàn khoa</t>
  </si>
  <si>
    <t>E2.2 - 04</t>
  </si>
  <si>
    <t>Nhà E3</t>
  </si>
  <si>
    <t xml:space="preserve">Xưởng thực hành 10 </t>
  </si>
  <si>
    <t>E3.1 - 01</t>
  </si>
  <si>
    <t>Xưởng thực hành 11</t>
  </si>
  <si>
    <t>E3.1 - 02</t>
  </si>
  <si>
    <t>Trung tâm truyền thông thư viện</t>
  </si>
  <si>
    <t>F1.1 - 05</t>
  </si>
  <si>
    <t>P. Vi tính 10</t>
  </si>
  <si>
    <t>F1.1 - 07</t>
  </si>
  <si>
    <t>P. Vi tính 11</t>
  </si>
  <si>
    <t>F1.1 - 08</t>
  </si>
  <si>
    <t>Văn phòng khoa mới (Dự kiến)</t>
  </si>
  <si>
    <t>F1.1 - 09</t>
  </si>
  <si>
    <t>F1.1 - 10</t>
  </si>
  <si>
    <t>Hội trường A</t>
  </si>
  <si>
    <t>F1.2 - 01</t>
  </si>
  <si>
    <t>P. Vi tính 12</t>
  </si>
  <si>
    <t>F1.2 - 02</t>
  </si>
  <si>
    <t>P. Vi tính 13</t>
  </si>
  <si>
    <t>F1.2 - 03</t>
  </si>
  <si>
    <t>P. Vi tính 14</t>
  </si>
  <si>
    <t>F1.2 - 04</t>
  </si>
  <si>
    <t>P. Vi tính 15</t>
  </si>
  <si>
    <t>F1.2 - 05</t>
  </si>
  <si>
    <t>P. Lý thuyết (CLC)</t>
  </si>
  <si>
    <t>F1.2 - 06</t>
  </si>
  <si>
    <t>F1.2 - 07</t>
  </si>
  <si>
    <t>F1.2 - 08</t>
  </si>
  <si>
    <t xml:space="preserve">Giảng đường A </t>
  </si>
  <si>
    <t>F2.1 - 02</t>
  </si>
  <si>
    <t xml:space="preserve">Giảng đường B </t>
  </si>
  <si>
    <t>F2.1 - 03</t>
  </si>
  <si>
    <t xml:space="preserve">P. Lý thuyết </t>
  </si>
  <si>
    <t>F2.2 - 01</t>
  </si>
  <si>
    <t>F2.2 - 02</t>
  </si>
  <si>
    <t>F2.2 - 03</t>
  </si>
  <si>
    <t>F2.2 - 04</t>
  </si>
  <si>
    <t>F2.2 - 05</t>
  </si>
  <si>
    <t>F2.2 - 06</t>
  </si>
  <si>
    <t>P. Thực tập Động cơ xăng 1</t>
  </si>
  <si>
    <t>G1.1 - 02</t>
  </si>
  <si>
    <t>P. Thực tập Động cơ xăng 2</t>
  </si>
  <si>
    <t>G1.1 - 03</t>
  </si>
  <si>
    <t>P. Thực tập Động cơ Diesel 1</t>
  </si>
  <si>
    <t>G1.1 - 04</t>
  </si>
  <si>
    <t>P. Thực tập Động cơ Diesel 2</t>
  </si>
  <si>
    <t>G1.1 - 05</t>
  </si>
  <si>
    <t>P. Thực tập Gầm ôtô 1</t>
  </si>
  <si>
    <t>G1.1 - 06</t>
  </si>
  <si>
    <t>P. Thực tập Gầm ôtô 2</t>
  </si>
  <si>
    <t>G1.1 - 07</t>
  </si>
  <si>
    <t>P. Thực tập ôtô</t>
  </si>
  <si>
    <t>G1.1 - 08</t>
  </si>
  <si>
    <t>Văn phòng Khoa CN Động lực</t>
  </si>
  <si>
    <t>G1.1 - 09</t>
  </si>
  <si>
    <t xml:space="preserve">P. Thực tập Lắp đặt &amp; Sửa chữa máy lạnh </t>
  </si>
  <si>
    <t>G1.1 - 10</t>
  </si>
  <si>
    <t>Xưởng Tháo lắp Máy &amp; Thiết bị lạnh</t>
  </si>
  <si>
    <t>G1.1 - 11</t>
  </si>
  <si>
    <t>P. Thực tập Lắp đặt, Vận hành hệ thống Kho lạnh</t>
  </si>
  <si>
    <t>G1.1 - 12</t>
  </si>
  <si>
    <t>P. Thực tập Lắp đặt, Vận hành hệ thống ĐHKK</t>
  </si>
  <si>
    <t>G1.1 - 13</t>
  </si>
  <si>
    <t>Văn phòng Khoa CN Nhiệt - Lạnh</t>
  </si>
  <si>
    <t>G1.1 - 14</t>
  </si>
  <si>
    <t>Phòng thí nghiệm điện ( Đức Tài trợ)</t>
  </si>
  <si>
    <t>G1.1 - 15</t>
  </si>
  <si>
    <t>G1.1 - 16</t>
  </si>
  <si>
    <t>P. Khoa Điện</t>
  </si>
  <si>
    <t>G1.1 - 17</t>
  </si>
  <si>
    <t>P. Thực tập Thí nghiệm máy điện</t>
  </si>
  <si>
    <t>G1.2 - 01</t>
  </si>
  <si>
    <t>Văn phòng Khoa CN Điện - Điện tử</t>
  </si>
  <si>
    <t>G1.2 - 02</t>
  </si>
  <si>
    <t>P. Thực tập Mạch điện tử 1</t>
  </si>
  <si>
    <t>G1.2 - 03</t>
  </si>
  <si>
    <t>P. Thực tập Mạch điện tử 2</t>
  </si>
  <si>
    <t>G1.2 - 04</t>
  </si>
  <si>
    <t>P. Thực tập Điện cơ bản 1</t>
  </si>
  <si>
    <t>G1.2 - 05</t>
  </si>
  <si>
    <t>P. Thực tập Điện cơ bản 2</t>
  </si>
  <si>
    <t>G1.2 - 06</t>
  </si>
  <si>
    <t>P. Thực tập PLC 1</t>
  </si>
  <si>
    <t>G1.2 - 07</t>
  </si>
  <si>
    <t>P. Thực tập Máy điện 1</t>
  </si>
  <si>
    <t>G1.2 - 08</t>
  </si>
  <si>
    <t>P. Thực tập Máy điện 2</t>
  </si>
  <si>
    <t>G1.2 - 09</t>
  </si>
  <si>
    <t>P. Thực tập Đo lường cam biến</t>
  </si>
  <si>
    <t>G1.2 - 10</t>
  </si>
  <si>
    <t xml:space="preserve">P. Thực tập Điện tử công nghiệp 1 </t>
  </si>
  <si>
    <t>G1.2 - 11</t>
  </si>
  <si>
    <t>P. Thực tập Trang bị điện 1</t>
  </si>
  <si>
    <t>G1.2 - 12</t>
  </si>
  <si>
    <t>P. Thực tập Trang bị điện hệ thống lạnh 1</t>
  </si>
  <si>
    <t>G1.2 - 13</t>
  </si>
  <si>
    <t>P. Thực tập Trang bị điện hệ thống lạnh 2</t>
  </si>
  <si>
    <t>G1.2 - 14</t>
  </si>
  <si>
    <t>P. Thực tập Điện lạnh cơ bản 1</t>
  </si>
  <si>
    <t>G1.2 - 15</t>
  </si>
  <si>
    <t>P. Thực tập Điện lạnh cơ bản 2</t>
  </si>
  <si>
    <t>G1.2 - 16</t>
  </si>
  <si>
    <t>P. Thực tập Sửa chữa Tủ lạnh</t>
  </si>
  <si>
    <t>G1.2 - 17</t>
  </si>
  <si>
    <t>P. Thực tập Sửa chữa Máy lạnh</t>
  </si>
  <si>
    <t>G1.2 - 18</t>
  </si>
  <si>
    <t>Vệ sinh HS - SV ( WC Nam; WC Nữ)</t>
  </si>
  <si>
    <t>G1.3 - 01</t>
  </si>
  <si>
    <t>P. Thực tập Vi xử lý</t>
  </si>
  <si>
    <t>G1.3 - 02</t>
  </si>
  <si>
    <t>P. Thực tập PLC 2</t>
  </si>
  <si>
    <t>G1.3 - 03</t>
  </si>
  <si>
    <t>P. Thực tập Tự động hóa</t>
  </si>
  <si>
    <t>G1.3 - 04</t>
  </si>
  <si>
    <t>P. Thực tập Scada 1</t>
  </si>
  <si>
    <t>G1.3 - 05</t>
  </si>
  <si>
    <t>P. Thực tập Scada 2</t>
  </si>
  <si>
    <t>G1.3 - 06</t>
  </si>
  <si>
    <t>P. Thực tập Điện tử công suất 1</t>
  </si>
  <si>
    <t>G1.3 - 07</t>
  </si>
  <si>
    <t>P. Thực tập Điện tử công suất 2</t>
  </si>
  <si>
    <t>G1.3 - 08</t>
  </si>
  <si>
    <t>P. Thực tập Đo lường mạch điện 1</t>
  </si>
  <si>
    <t>G1.3 - 09</t>
  </si>
  <si>
    <t>P. Thực tập Đo lường mạch điện 2</t>
  </si>
  <si>
    <t>G1.3 - 10</t>
  </si>
  <si>
    <t>P. Thực tập Điện - khí nén</t>
  </si>
  <si>
    <t>G1.3 - 11</t>
  </si>
  <si>
    <t>P. Thực tập Điện tử viễn thông</t>
  </si>
  <si>
    <t>G1.3 - 12</t>
  </si>
  <si>
    <t>P. Thực tập Kỹ thuật xung - số</t>
  </si>
  <si>
    <t>G1.3 - 13</t>
  </si>
  <si>
    <t>P. Thực tập Trang bị điện 2</t>
  </si>
  <si>
    <t>G1.3 - 14</t>
  </si>
  <si>
    <t>P. Thực tập Điện tử công nghiệp 2</t>
  </si>
  <si>
    <t>G1.3 - 15</t>
  </si>
  <si>
    <t>P. Thực tập Điện tử máy tinh</t>
  </si>
  <si>
    <t>G1.3 - 16</t>
  </si>
  <si>
    <t>Vệ sinh HS - SV (WC Nam; WC Nữ)</t>
  </si>
  <si>
    <t>G1.3 - 17</t>
  </si>
  <si>
    <t>P. Thực tập đồng sơn</t>
  </si>
  <si>
    <t>H1.1 - 01</t>
  </si>
  <si>
    <t>P. Thực tập Điện ôtô 1</t>
  </si>
  <si>
    <t>H1.1 - 02</t>
  </si>
  <si>
    <t>P. Thực tập Điện ôtô 2</t>
  </si>
  <si>
    <t>H1.1 - 03</t>
  </si>
  <si>
    <t>Văn phòng khoa mới (VP Khoa CN Nhiệt lạnh)</t>
  </si>
  <si>
    <t>H1.1 - 04</t>
  </si>
  <si>
    <t xml:space="preserve">Giảng đường H1 </t>
  </si>
  <si>
    <t>H1.1 - 05</t>
  </si>
  <si>
    <t xml:space="preserve">Xưởng Thiết kế rập mẫu </t>
  </si>
  <si>
    <t>H1.1 - 06</t>
  </si>
  <si>
    <t>Văn phòng Khoa CN may thời trang</t>
  </si>
  <si>
    <t>H1.1 - 07</t>
  </si>
  <si>
    <t>Xưởng May 1, May &amp; thời trang</t>
  </si>
  <si>
    <t>H1.1 - 08</t>
  </si>
  <si>
    <t>Xưởng May 2, May &amp; thời trang</t>
  </si>
  <si>
    <t>H1.1 - 09</t>
  </si>
  <si>
    <t>P. Vi tính, May &amp; thời trang</t>
  </si>
  <si>
    <t>H1.1 - 10</t>
  </si>
  <si>
    <t>WC NAM</t>
  </si>
  <si>
    <t>H1.1 - 11</t>
  </si>
  <si>
    <t>P. Vi tính 01</t>
  </si>
  <si>
    <t>H1.1 - 12</t>
  </si>
  <si>
    <t>P. Vi tính 02</t>
  </si>
  <si>
    <t>H1.1 - 13</t>
  </si>
  <si>
    <t>H1.1 - 14</t>
  </si>
  <si>
    <t>H1.1 - 15</t>
  </si>
  <si>
    <t>Kho vật tư thiết bị Khoa CNTT</t>
  </si>
  <si>
    <t>H1.2 - 01</t>
  </si>
  <si>
    <t>P. Vi tính 3</t>
  </si>
  <si>
    <t>H1.2 - 02</t>
  </si>
  <si>
    <t>P. Vi tính 4</t>
  </si>
  <si>
    <t>H1.2 - 03</t>
  </si>
  <si>
    <t>P. Vi tính 5</t>
  </si>
  <si>
    <t>H1.2 - 04</t>
  </si>
  <si>
    <t>60,5</t>
  </si>
  <si>
    <t xml:space="preserve">Phòng học THPT </t>
  </si>
  <si>
    <t>H1.2 - 05</t>
  </si>
  <si>
    <t>H1.2 - 06</t>
  </si>
  <si>
    <t>H1.2 - 07</t>
  </si>
  <si>
    <t>Văn phòng Đoàn</t>
  </si>
  <si>
    <t>H1.2 - 08</t>
  </si>
  <si>
    <t>H1.2 - 09</t>
  </si>
  <si>
    <t>H1.2 - 10</t>
  </si>
  <si>
    <t>H1.2 - 11</t>
  </si>
  <si>
    <t>H1.2 - 12</t>
  </si>
  <si>
    <t>H1.2 - 13</t>
  </si>
  <si>
    <t>H1.2 - 14</t>
  </si>
  <si>
    <t>H1.2 - 15</t>
  </si>
  <si>
    <t>H1.2 - 16</t>
  </si>
  <si>
    <t>Văn phòng khoa Công nghệ thông tin</t>
  </si>
  <si>
    <t>H1.3 - 01</t>
  </si>
  <si>
    <t>P. Vi tính 6</t>
  </si>
  <si>
    <t>H1.3 - 02</t>
  </si>
  <si>
    <t>P. Vi tính 7</t>
  </si>
  <si>
    <t>H1.3 - 03</t>
  </si>
  <si>
    <t>P. Vi tính 8</t>
  </si>
  <si>
    <t>H1.3 - 04</t>
  </si>
  <si>
    <t>P. Vi tính 9</t>
  </si>
  <si>
    <t>H1.3 - 05</t>
  </si>
  <si>
    <t>H1.3 - 06</t>
  </si>
  <si>
    <t>H1.3 - 07</t>
  </si>
  <si>
    <t>H1.3 - 08</t>
  </si>
  <si>
    <t>H1.3 - 09</t>
  </si>
  <si>
    <t>H1.3 - 10</t>
  </si>
  <si>
    <t>H1.3 - 11</t>
  </si>
  <si>
    <t>H1.3 - 12</t>
  </si>
  <si>
    <t>H1.3 - 13</t>
  </si>
  <si>
    <t>H1.3 - 14</t>
  </si>
  <si>
    <t>H1.3 - 15</t>
  </si>
  <si>
    <t>H1.3 - 16</t>
  </si>
  <si>
    <t>H1.3 - 17</t>
  </si>
  <si>
    <t>Nhà H2</t>
  </si>
  <si>
    <t>H2.1 - 01</t>
  </si>
  <si>
    <t>H2.1 - 02</t>
  </si>
  <si>
    <t>H2.1 - 03</t>
  </si>
  <si>
    <t>Nhà H3</t>
  </si>
  <si>
    <t>P. Thí nghiệm hóa sinh</t>
  </si>
  <si>
    <t>H3.1 - 01</t>
  </si>
  <si>
    <t>P. Thí nghiệm vật lý</t>
  </si>
  <si>
    <t>H3.1 - 02</t>
  </si>
  <si>
    <t>P. Thí nghiệm sinh</t>
  </si>
  <si>
    <t>H3.1 - 03</t>
  </si>
  <si>
    <t>P. Y tế khu THPT</t>
  </si>
  <si>
    <t>H3.1 - 04</t>
  </si>
  <si>
    <t xml:space="preserve">Nhà xe </t>
  </si>
  <si>
    <t>P. Tiếp phụ huynh</t>
  </si>
  <si>
    <t>Căn teen khu THPT</t>
  </si>
  <si>
    <t>Nhà I1</t>
  </si>
  <si>
    <t>Nhà kho</t>
  </si>
  <si>
    <t>I1.1 - 01</t>
  </si>
  <si>
    <t>319,2</t>
  </si>
  <si>
    <t>Nhà I2</t>
  </si>
  <si>
    <t>May thời trang</t>
  </si>
  <si>
    <t>I2.1 - 01</t>
  </si>
  <si>
    <t>P . Vi tính dạy nghề ngắn hạn</t>
  </si>
  <si>
    <t>I2.1 - 02</t>
  </si>
  <si>
    <t>P. Học vụ</t>
  </si>
  <si>
    <t>I2.1 - 03</t>
  </si>
  <si>
    <t>I2.1 - 04</t>
  </si>
  <si>
    <t>Nhà I3</t>
  </si>
  <si>
    <t>I3.1 - 01</t>
  </si>
  <si>
    <t>I3.1 - 02</t>
  </si>
  <si>
    <t>I3.1 - 03</t>
  </si>
  <si>
    <t>I3.1 - 04</t>
  </si>
  <si>
    <t>I3.1 - 05</t>
  </si>
  <si>
    <t>I3.1 - 06</t>
  </si>
  <si>
    <t>Phòng tiếp phụ huynh</t>
  </si>
  <si>
    <t>I3.1 - 07</t>
  </si>
  <si>
    <t>Phòng bảo vệ cổng sau</t>
  </si>
  <si>
    <t>I3.1 - 08</t>
  </si>
  <si>
    <t xml:space="preserve">THPT:  </t>
  </si>
  <si>
    <t>26 Phòng Lý thuyết</t>
  </si>
  <si>
    <t>3 Phòng  TN</t>
  </si>
  <si>
    <t>Khoa Cơ Khí</t>
  </si>
  <si>
    <t>4 Phòng Lý thuyết</t>
  </si>
  <si>
    <t>8 Xưởng thực tập + Thực hành</t>
  </si>
  <si>
    <t>Khoa CNTT</t>
  </si>
  <si>
    <t>2 Phòng Lý thuyết</t>
  </si>
  <si>
    <t>16 Xưởng thực tập + Thực hành</t>
  </si>
  <si>
    <t>Khoa Động Lực</t>
  </si>
  <si>
    <t>8 Phòng Lý thuyết</t>
  </si>
  <si>
    <t>12 Xưởng thực tập + Thực hành</t>
  </si>
  <si>
    <t>Khoa Điện Lạnh</t>
  </si>
  <si>
    <t>1 Phòng Lý thuyết</t>
  </si>
  <si>
    <t>6 Xưởng thực tập + Thực hành</t>
  </si>
  <si>
    <t>Khoa Điện - Điện tử</t>
  </si>
  <si>
    <t xml:space="preserve">25 Xưởng thực tập và Thực hành + 03 phòng </t>
  </si>
  <si>
    <t>thí nghiệm + 01 phòng đa phương tiện</t>
  </si>
  <si>
    <t>Khoa May - TT</t>
  </si>
  <si>
    <t>0 Phòng Lý thuyết</t>
  </si>
  <si>
    <t>4 Xưởng thực tập + Thực hành</t>
  </si>
  <si>
    <t>TP.Hồ Chí Minh, ngày 18 tháng 10  năm 2013</t>
  </si>
  <si>
    <t>TRƯỞNG PHÒNG QT - DV</t>
  </si>
  <si>
    <t>LÊ QUANG LIÊM</t>
  </si>
  <si>
    <t>(Kèm theo Báo cáo về thực hiện Quy định tiêu chuẩn, định mức sử dụng diện tích công trình sự nghiệp thuộc lĩnh vực Giáo dục nghề nghiệp)</t>
  </si>
  <si>
    <t>DIỆN TÍCH SỬ DỤNG CÁC CÔNG TRÌNH CỦA TRƯỜNG CAO ĐẲNG LÝ TỰ TRỌNG SO VỚI TIÊU CHUẨN, ĐỊNH MỨC SỬ DỤNG DIỆN TÍCH CÔNG TRÌNH SỰ NGHIỆP THUỘC LĨNH VỰC GIÁO DỤC NGHỀ NGHIỆP</t>
  </si>
  <si>
    <t>PHỤ LỤC 1</t>
  </si>
  <si>
    <t>Nhà A1</t>
  </si>
  <si>
    <t>P Máy tính 1 -  THPT</t>
  </si>
  <si>
    <t>P Máy tính 2 -  THPT</t>
  </si>
  <si>
    <t>Phòng Bộ môn</t>
  </si>
  <si>
    <t>Xưởng May</t>
  </si>
  <si>
    <t>Văn phòng khoa May TT</t>
  </si>
  <si>
    <t>x</t>
  </si>
  <si>
    <r>
      <t>m</t>
    </r>
    <r>
      <rPr>
        <vertAlign val="superscript"/>
        <sz val="11"/>
        <color theme="1"/>
        <rFont val="Calibri"/>
        <family val="2"/>
        <scheme val="minor"/>
      </rPr>
      <t>2</t>
    </r>
    <r>
      <rPr>
        <sz val="11"/>
        <color theme="1"/>
        <rFont val="Calibri"/>
        <family val="2"/>
        <scheme val="minor"/>
      </rPr>
      <t>/chỗ</t>
    </r>
  </si>
  <si>
    <r>
      <t>m</t>
    </r>
    <r>
      <rPr>
        <vertAlign val="superscript"/>
        <sz val="11"/>
        <color theme="1"/>
        <rFont val="Calibri"/>
        <family val="2"/>
        <scheme val="minor"/>
      </rPr>
      <t>2</t>
    </r>
    <r>
      <rPr>
        <sz val="11"/>
        <color theme="1"/>
        <rFont val="Calibri"/>
        <family val="2"/>
        <scheme val="minor"/>
      </rPr>
      <t>/GV</t>
    </r>
  </si>
  <si>
    <r>
      <t>m</t>
    </r>
    <r>
      <rPr>
        <vertAlign val="superscript"/>
        <sz val="12"/>
        <color theme="1"/>
        <rFont val="Times New Roman"/>
        <family val="1"/>
      </rPr>
      <t>2</t>
    </r>
    <r>
      <rPr>
        <sz val="12"/>
        <color theme="1"/>
        <rFont val="Times New Roman"/>
        <family val="1"/>
      </rPr>
      <t>/GV</t>
    </r>
  </si>
  <si>
    <t>Nhà F1</t>
  </si>
  <si>
    <t>Nhà F2</t>
  </si>
  <si>
    <t>Nhà G</t>
  </si>
  <si>
    <t>Nhà H</t>
  </si>
  <si>
    <t>V. D2, D3: Khoa Công nghệ cơ khí</t>
  </si>
  <si>
    <t xml:space="preserve"> VI. Khối nhà E1 (Ký túc xá)</t>
  </si>
  <si>
    <t>VII. Khối nhà E2 (Khu học lý thuyết)</t>
  </si>
  <si>
    <t>VIII. Khối nhà E3</t>
  </si>
  <si>
    <t>IX. Nhà F1: Trung tâm thư viên; Phòng công tác HSSV;  Khoa CNTT; Hội trường; Khoa mới</t>
  </si>
  <si>
    <t>X. Nhà F2: P. QT-DV; Khoa CNTT; Khu lý thuyết</t>
  </si>
  <si>
    <t>XI. Khối nhà G: Khoa Công nghệ Động lực; Khoa Công nghệ Nhiệt - lạnh; Khoa Công nghệ Điện - Điện tử</t>
  </si>
  <si>
    <t>XII. Khối nhà H: Khoa CNTT; Khoa May thời trang; Khối THPT; Khoa mới; Khu lý thuyết</t>
  </si>
  <si>
    <t>XIII. Khối nhà H2: Văn phòng THPT</t>
  </si>
  <si>
    <t>XIV. Khối nhà H3</t>
  </si>
  <si>
    <t>XV. Khối nhà I 1</t>
  </si>
  <si>
    <t>XVI. Khối nhà I 2</t>
  </si>
  <si>
    <t>XVII. Khối nhà I 3</t>
  </si>
  <si>
    <t>Tối đa 8 người/phòng</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</si>
</sst>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3"/>
      <color theme="1"/>
      <name val="Times New Roman"/>
      <family val="1"/>
    </font>
    <font>
      <sz val="12"/>
      <color theme="1"/>
      <name val="Times New Roman"/>
      <family val="1"/>
    </font>
    <font>
      <b/>
      <sz val="12"/>
      <color theme="1"/>
      <name val="Times New Roman"/>
      <family val="1"/>
    </font>
    <font>
      <b/>
      <sz val="13"/>
      <color theme="1"/>
      <name val="Times New Roman"/>
      <family val="1"/>
    </font>
    <font>
      <sz val="14"/>
      <color theme="1"/>
      <name val="Times New Roman"/>
      <family val="1"/>
    </font>
    <font>
      <b/>
      <vertAlign val="superscript"/>
      <sz val="12"/>
      <color theme="1"/>
      <name val="Times New Roman"/>
      <family val="1"/>
    </font>
    <font>
      <sz val="12"/>
      <color theme="1" tint="4.9989318521683403E-2"/>
      <name val="Times New Roman"/>
      <family val="1"/>
    </font>
    <font>
      <sz val="12"/>
      <color rgb="FF0070C0"/>
      <name val="Times New Roman"/>
      <family val="1"/>
    </font>
    <font>
      <sz val="11"/>
      <color rgb="FFFF0000"/>
      <name val="Calibri"/>
      <family val="2"/>
      <scheme val="minor"/>
    </font>
    <font>
      <sz val="11"/>
      <color theme="1"/>
      <name val="Times New Roman"/>
      <family val="1"/>
    </font>
    <font>
      <vertAlign val="superscript"/>
      <sz val="13"/>
      <color theme="1"/>
      <name val="Times New Roman"/>
      <family val="1"/>
    </font>
    <font>
      <i/>
      <sz val="13"/>
      <color theme="1"/>
      <name val="Times New Roman"/>
      <family val="1"/>
    </font>
    <font>
      <i/>
      <vertAlign val="superscript"/>
      <sz val="13"/>
      <color theme="1"/>
      <name val="Times New Roman"/>
      <family val="1"/>
    </font>
    <font>
      <b/>
      <sz val="11"/>
      <color theme="1"/>
      <name val="Times New Roman"/>
      <family val="1"/>
    </font>
    <font>
      <b/>
      <sz val="16"/>
      <color theme="1"/>
      <name val="Times New Roman"/>
      <family val="1"/>
    </font>
    <font>
      <sz val="16"/>
      <color theme="1"/>
      <name val="Calibri"/>
      <family val="2"/>
      <scheme val="minor"/>
    </font>
    <font>
      <sz val="14"/>
      <color theme="1"/>
      <name val="Calibri"/>
      <family val="2"/>
      <scheme val="minor"/>
    </font>
    <font>
      <sz val="12"/>
      <name val="Times New Roman"/>
      <family val="1"/>
    </font>
    <font>
      <sz val="12"/>
      <color rgb="FFFF0000"/>
      <name val="Times New Roman"/>
      <family val="1"/>
    </font>
    <font>
      <b/>
      <sz val="12"/>
      <color rgb="FFFF0000"/>
      <name val="Times New Roman"/>
      <family val="1"/>
    </font>
    <font>
      <b/>
      <sz val="12"/>
      <color rgb="FF00B0F0"/>
      <name val="Times New Roman"/>
      <family val="1"/>
    </font>
    <font>
      <sz val="11"/>
      <color rgb="FF00B0F0"/>
      <name val="Calibri"/>
      <family val="2"/>
      <scheme val="minor"/>
    </font>
    <font>
      <sz val="11"/>
      <name val="Calibri"/>
      <family val="2"/>
      <scheme val="minor"/>
    </font>
    <font>
      <i/>
      <sz val="14"/>
      <color theme="1"/>
      <name val="Times New Roman"/>
      <family val="1"/>
    </font>
    <font>
      <vertAlign val="superscript"/>
      <sz val="11"/>
      <color theme="1"/>
      <name val="Calibri"/>
      <family val="2"/>
      <scheme val="minor"/>
    </font>
    <font>
      <vertAlign val="superscript"/>
      <sz val="12"/>
      <color theme="1"/>
      <name val="Times New Roman"/>
      <family val="1"/>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bottom style="thin">
        <color indexed="64"/>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dotted">
        <color indexed="64"/>
      </bottom>
      <diagonal/>
    </border>
  </borders>
  <cellStyleXfs count="1">
    <xf numFmtId="0" fontId="0" fillId="0" borderId="0"/>
  </cellStyleXfs>
  <cellXfs count="324">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1" fillId="0" borderId="0" xfId="0" quotePrefix="1" applyFont="1"/>
    <xf numFmtId="0" fontId="1" fillId="0" borderId="0" xfId="0" applyFont="1" applyAlignment="1">
      <alignment horizontal="left" vertical="center"/>
    </xf>
    <xf numFmtId="0" fontId="1" fillId="0" borderId="1" xfId="0" applyFont="1" applyBorder="1" applyAlignment="1">
      <alignment horizontal="center"/>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3" fillId="0" borderId="1" xfId="0" applyFont="1" applyBorder="1" applyAlignment="1">
      <alignment vertical="center"/>
    </xf>
    <xf numFmtId="0" fontId="3" fillId="0" borderId="5" xfId="0" applyFont="1" applyBorder="1" applyAlignment="1">
      <alignment horizontal="center" vertical="center" wrapText="1"/>
    </xf>
    <xf numFmtId="0" fontId="1" fillId="0" borderId="0" xfId="0" applyFont="1"/>
    <xf numFmtId="0" fontId="4" fillId="0" borderId="1" xfId="0" applyFont="1" applyBorder="1" applyAlignment="1">
      <alignment horizontal="center"/>
    </xf>
    <xf numFmtId="0" fontId="2" fillId="3" borderId="1" xfId="0" applyFont="1" applyFill="1" applyBorder="1"/>
    <xf numFmtId="0" fontId="3" fillId="0" borderId="1" xfId="0" applyFont="1" applyBorder="1" applyAlignment="1">
      <alignment vertical="center" wrapText="1"/>
    </xf>
    <xf numFmtId="0" fontId="1" fillId="0" borderId="1" xfId="0" applyFont="1" applyBorder="1"/>
    <xf numFmtId="0" fontId="1" fillId="3" borderId="1" xfId="0" applyFont="1" applyFill="1" applyBorder="1"/>
    <xf numFmtId="0" fontId="1" fillId="0" borderId="1" xfId="0" applyFont="1" applyBorder="1"/>
    <xf numFmtId="0" fontId="5" fillId="3" borderId="5" xfId="0" applyFont="1" applyFill="1" applyBorder="1" applyAlignment="1">
      <alignment vertical="center"/>
    </xf>
    <xf numFmtId="0" fontId="5" fillId="2" borderId="1" xfId="0" applyFont="1" applyFill="1" applyBorder="1" applyAlignment="1">
      <alignment vertical="center"/>
    </xf>
    <xf numFmtId="0" fontId="5" fillId="3" borderId="1" xfId="0" applyFont="1" applyFill="1" applyBorder="1" applyAlignment="1">
      <alignment vertical="center"/>
    </xf>
    <xf numFmtId="0" fontId="1" fillId="0" borderId="1" xfId="0" applyFont="1" applyBorder="1" applyAlignment="1">
      <alignment horizontal="center" vertical="center"/>
    </xf>
    <xf numFmtId="0" fontId="2" fillId="3" borderId="10" xfId="0" applyFont="1" applyFill="1" applyBorder="1" applyAlignment="1">
      <alignment wrapText="1"/>
    </xf>
    <xf numFmtId="0" fontId="2" fillId="0" borderId="9" xfId="0" applyFont="1" applyBorder="1" applyAlignment="1">
      <alignment horizontal="center" wrapText="1"/>
    </xf>
    <xf numFmtId="0" fontId="2" fillId="0" borderId="11" xfId="0" applyFont="1" applyBorder="1" applyAlignment="1">
      <alignment wrapText="1"/>
    </xf>
    <xf numFmtId="0" fontId="2" fillId="0" borderId="11" xfId="0" applyFont="1" applyBorder="1" applyAlignment="1">
      <alignment horizontal="left" wrapText="1"/>
    </xf>
    <xf numFmtId="0" fontId="2" fillId="0" borderId="11" xfId="0" applyFont="1" applyBorder="1" applyAlignment="1">
      <alignment horizontal="center" wrapText="1"/>
    </xf>
    <xf numFmtId="0" fontId="2" fillId="0" borderId="12" xfId="0" applyFont="1" applyBorder="1" applyAlignment="1">
      <alignment wrapText="1"/>
    </xf>
    <xf numFmtId="0" fontId="2" fillId="0" borderId="12" xfId="0" applyFont="1" applyBorder="1" applyAlignment="1">
      <alignment horizontal="left" wrapText="1"/>
    </xf>
    <xf numFmtId="0" fontId="2" fillId="0" borderId="12" xfId="0" applyFont="1" applyBorder="1" applyAlignment="1">
      <alignment horizontal="center" wrapText="1"/>
    </xf>
    <xf numFmtId="0" fontId="2" fillId="0" borderId="13" xfId="0" applyFont="1" applyBorder="1" applyAlignment="1">
      <alignment wrapText="1"/>
    </xf>
    <xf numFmtId="0" fontId="2" fillId="0" borderId="13" xfId="0" applyFont="1" applyBorder="1" applyAlignment="1">
      <alignment horizontal="left" wrapText="1"/>
    </xf>
    <xf numFmtId="0" fontId="2" fillId="0" borderId="13" xfId="0" applyFont="1" applyBorder="1" applyAlignment="1">
      <alignment horizontal="center" wrapText="1"/>
    </xf>
    <xf numFmtId="0" fontId="2" fillId="0" borderId="14" xfId="0" applyFont="1" applyBorder="1" applyAlignment="1">
      <alignment wrapText="1"/>
    </xf>
    <xf numFmtId="0" fontId="2" fillId="0" borderId="14" xfId="0" applyFont="1" applyBorder="1" applyAlignment="1">
      <alignment horizontal="left" wrapText="1"/>
    </xf>
    <xf numFmtId="0" fontId="2" fillId="0" borderId="14" xfId="0" applyFont="1" applyBorder="1" applyAlignment="1">
      <alignment horizontal="center" wrapText="1"/>
    </xf>
    <xf numFmtId="0" fontId="2" fillId="3" borderId="10" xfId="0" applyFont="1" applyFill="1" applyBorder="1" applyAlignment="1">
      <alignment horizontal="left" wrapText="1"/>
    </xf>
    <xf numFmtId="0" fontId="2" fillId="3" borderId="10" xfId="0" applyFont="1" applyFill="1" applyBorder="1" applyAlignment="1">
      <alignment horizontal="center" wrapText="1"/>
    </xf>
    <xf numFmtId="0" fontId="2" fillId="3" borderId="11" xfId="0" applyFont="1" applyFill="1" applyBorder="1" applyAlignment="1">
      <alignment horizontal="center" vertical="center" wrapText="1"/>
    </xf>
    <xf numFmtId="0" fontId="2" fillId="3" borderId="11" xfId="0" applyFont="1" applyFill="1" applyBorder="1" applyAlignment="1">
      <alignment horizontal="center" wrapText="1"/>
    </xf>
    <xf numFmtId="0" fontId="2" fillId="3" borderId="12" xfId="0" applyFont="1" applyFill="1" applyBorder="1" applyAlignment="1">
      <alignment vertical="top" wrapText="1"/>
    </xf>
    <xf numFmtId="0" fontId="2" fillId="3" borderId="12" xfId="0" applyFont="1" applyFill="1" applyBorder="1" applyAlignment="1">
      <alignment horizontal="left" wrapText="1"/>
    </xf>
    <xf numFmtId="0" fontId="2" fillId="3" borderId="12" xfId="0" applyFont="1" applyFill="1" applyBorder="1" applyAlignment="1">
      <alignment horizontal="center" vertical="top" wrapText="1"/>
    </xf>
    <xf numFmtId="0" fontId="2" fillId="0" borderId="5" xfId="0" applyFont="1" applyBorder="1" applyAlignment="1">
      <alignment horizontal="center" vertical="top" wrapText="1"/>
    </xf>
    <xf numFmtId="0" fontId="2" fillId="0" borderId="5" xfId="0" applyFont="1" applyBorder="1" applyAlignment="1">
      <alignment horizontal="center" wrapText="1"/>
    </xf>
    <xf numFmtId="0" fontId="2" fillId="0" borderId="5" xfId="0" applyFont="1" applyBorder="1" applyAlignment="1">
      <alignment vertical="top" wrapText="1"/>
    </xf>
    <xf numFmtId="0" fontId="2" fillId="0" borderId="5" xfId="0" applyFont="1" applyBorder="1" applyAlignment="1">
      <alignment horizontal="left" wrapText="1"/>
    </xf>
    <xf numFmtId="0" fontId="2" fillId="0" borderId="10" xfId="0" applyFont="1" applyBorder="1" applyAlignment="1">
      <alignment vertical="top" wrapText="1"/>
    </xf>
    <xf numFmtId="0" fontId="2" fillId="0" borderId="10" xfId="0" applyFont="1" applyBorder="1" applyAlignment="1">
      <alignment horizontal="left" wrapText="1"/>
    </xf>
    <xf numFmtId="0" fontId="2" fillId="0" borderId="10" xfId="0" applyFont="1" applyBorder="1" applyAlignment="1">
      <alignment horizontal="center" vertical="top" wrapText="1"/>
    </xf>
    <xf numFmtId="0" fontId="2" fillId="0" borderId="11" xfId="0" applyFont="1" applyBorder="1" applyAlignment="1">
      <alignment vertical="top" wrapText="1"/>
    </xf>
    <xf numFmtId="0" fontId="2" fillId="0" borderId="11" xfId="0" applyFont="1" applyBorder="1" applyAlignment="1">
      <alignment horizontal="center" vertical="top" wrapText="1"/>
    </xf>
    <xf numFmtId="0" fontId="2" fillId="0" borderId="12" xfId="0" applyFont="1" applyBorder="1" applyAlignment="1">
      <alignment vertical="top" wrapText="1"/>
    </xf>
    <xf numFmtId="0" fontId="2" fillId="0" borderId="12" xfId="0" applyFont="1" applyBorder="1" applyAlignment="1">
      <alignment horizontal="center" vertical="top" wrapText="1"/>
    </xf>
    <xf numFmtId="0" fontId="0" fillId="0" borderId="0" xfId="0" applyAlignment="1">
      <alignment horizontal="left"/>
    </xf>
    <xf numFmtId="0" fontId="2" fillId="0" borderId="6" xfId="0" applyFont="1" applyFill="1" applyBorder="1" applyAlignment="1">
      <alignment horizontal="center" vertical="top" wrapText="1"/>
    </xf>
    <xf numFmtId="0" fontId="2" fillId="0" borderId="11" xfId="0" applyFont="1" applyBorder="1" applyAlignment="1">
      <alignment horizontal="center" vertical="center" wrapText="1"/>
    </xf>
    <xf numFmtId="0" fontId="2" fillId="3" borderId="11" xfId="0" applyFont="1" applyFill="1" applyBorder="1" applyAlignment="1">
      <alignment horizontal="left" vertical="center" wrapText="1"/>
    </xf>
    <xf numFmtId="0" fontId="2" fillId="0" borderId="11" xfId="0" applyFont="1" applyBorder="1" applyAlignment="1">
      <alignment horizontal="left" vertical="center" wrapText="1"/>
    </xf>
    <xf numFmtId="0" fontId="2" fillId="0" borderId="11" xfId="0" applyFont="1" applyBorder="1" applyAlignment="1">
      <alignment horizontal="left" vertical="top" wrapText="1"/>
    </xf>
    <xf numFmtId="0" fontId="2" fillId="3" borderId="11" xfId="0" applyFont="1" applyFill="1" applyBorder="1" applyAlignment="1">
      <alignment horizontal="left" vertical="top" wrapText="1"/>
    </xf>
    <xf numFmtId="0" fontId="2" fillId="0" borderId="12" xfId="0" applyFont="1" applyBorder="1" applyAlignment="1">
      <alignment horizontal="left" vertical="top" wrapText="1"/>
    </xf>
    <xf numFmtId="0" fontId="1" fillId="0" borderId="8" xfId="0" applyFont="1" applyBorder="1" applyAlignment="1">
      <alignment horizontal="center" vertical="center"/>
    </xf>
    <xf numFmtId="0" fontId="3"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3" borderId="13" xfId="0" applyFont="1" applyFill="1" applyBorder="1" applyAlignment="1">
      <alignment wrapText="1"/>
    </xf>
    <xf numFmtId="0" fontId="3" fillId="0" borderId="5" xfId="0" applyFont="1" applyBorder="1" applyAlignment="1">
      <alignment vertical="center"/>
    </xf>
    <xf numFmtId="0" fontId="3" fillId="0" borderId="5" xfId="0" applyFont="1" applyBorder="1" applyAlignment="1">
      <alignment vertical="center" wrapText="1"/>
    </xf>
    <xf numFmtId="0" fontId="2" fillId="4" borderId="11" xfId="0" applyFont="1" applyFill="1" applyBorder="1" applyAlignment="1">
      <alignment wrapText="1"/>
    </xf>
    <xf numFmtId="0" fontId="2" fillId="4" borderId="11" xfId="0" applyFont="1" applyFill="1" applyBorder="1" applyAlignment="1">
      <alignment horizontal="left" wrapText="1"/>
    </xf>
    <xf numFmtId="0" fontId="2" fillId="4" borderId="11" xfId="0" applyFont="1" applyFill="1" applyBorder="1" applyAlignment="1">
      <alignment horizontal="center" wrapText="1"/>
    </xf>
    <xf numFmtId="0" fontId="2" fillId="0" borderId="6" xfId="0" applyFont="1" applyBorder="1" applyAlignment="1">
      <alignment horizontal="center" wrapText="1"/>
    </xf>
    <xf numFmtId="0" fontId="2" fillId="0" borderId="4" xfId="0" applyFont="1" applyBorder="1" applyAlignment="1">
      <alignment horizontal="center" wrapText="1"/>
    </xf>
    <xf numFmtId="0" fontId="1" fillId="0" borderId="0" xfId="0" applyFont="1" applyBorder="1"/>
    <xf numFmtId="0" fontId="4" fillId="0" borderId="0" xfId="0" applyFont="1" applyBorder="1" applyAlignment="1">
      <alignment horizontal="center"/>
    </xf>
    <xf numFmtId="0" fontId="8" fillId="0" borderId="11" xfId="0" applyFont="1" applyBorder="1" applyAlignment="1">
      <alignment horizontal="center" wrapText="1"/>
    </xf>
    <xf numFmtId="0" fontId="2" fillId="4" borderId="5" xfId="0" applyFont="1" applyFill="1" applyBorder="1" applyAlignment="1">
      <alignment vertical="top" wrapText="1"/>
    </xf>
    <xf numFmtId="0" fontId="2" fillId="4" borderId="5" xfId="0" applyFont="1" applyFill="1" applyBorder="1" applyAlignment="1">
      <alignment horizontal="left" wrapText="1"/>
    </xf>
    <xf numFmtId="0" fontId="2" fillId="4" borderId="5" xfId="0" applyFont="1" applyFill="1" applyBorder="1" applyAlignment="1">
      <alignment horizontal="center" vertical="top" wrapText="1"/>
    </xf>
    <xf numFmtId="0" fontId="2" fillId="4" borderId="10" xfId="0" applyFont="1" applyFill="1" applyBorder="1" applyAlignment="1">
      <alignment wrapText="1"/>
    </xf>
    <xf numFmtId="0" fontId="2" fillId="4" borderId="10" xfId="0" applyFont="1" applyFill="1" applyBorder="1" applyAlignment="1">
      <alignment horizontal="left" wrapText="1"/>
    </xf>
    <xf numFmtId="0" fontId="2" fillId="4" borderId="10" xfId="0" applyFont="1" applyFill="1" applyBorder="1" applyAlignment="1">
      <alignment horizontal="center" wrapText="1"/>
    </xf>
    <xf numFmtId="0" fontId="2" fillId="4" borderId="11" xfId="0" applyFont="1" applyFill="1" applyBorder="1" applyAlignment="1">
      <alignment horizontal="left" vertical="top" wrapText="1"/>
    </xf>
    <xf numFmtId="0" fontId="2" fillId="5" borderId="13" xfId="0" applyFont="1" applyFill="1" applyBorder="1" applyAlignment="1">
      <alignment horizontal="center" wrapText="1"/>
    </xf>
    <xf numFmtId="0" fontId="2" fillId="5" borderId="10" xfId="0" applyFont="1" applyFill="1" applyBorder="1" applyAlignment="1">
      <alignment wrapText="1"/>
    </xf>
    <xf numFmtId="0" fontId="2" fillId="5" borderId="10" xfId="0" applyFont="1" applyFill="1" applyBorder="1" applyAlignment="1">
      <alignment horizontal="left" wrapText="1"/>
    </xf>
    <xf numFmtId="0" fontId="2" fillId="5" borderId="10" xfId="0" applyFont="1" applyFill="1" applyBorder="1" applyAlignment="1">
      <alignment horizontal="center" wrapText="1"/>
    </xf>
    <xf numFmtId="0" fontId="7" fillId="5" borderId="10" xfId="0" applyFont="1" applyFill="1" applyBorder="1" applyAlignment="1">
      <alignment horizontal="center" wrapText="1"/>
    </xf>
    <xf numFmtId="0" fontId="1" fillId="5" borderId="1" xfId="0" applyFont="1" applyFill="1" applyBorder="1" applyAlignment="1">
      <alignment horizontal="center"/>
    </xf>
    <xf numFmtId="0" fontId="1" fillId="5" borderId="1" xfId="0" applyFont="1" applyFill="1" applyBorder="1"/>
    <xf numFmtId="0" fontId="1" fillId="5" borderId="0" xfId="0" applyFont="1" applyFill="1"/>
    <xf numFmtId="0" fontId="2" fillId="5" borderId="11" xfId="0" applyFont="1" applyFill="1" applyBorder="1" applyAlignment="1">
      <alignment horizontal="center" wrapText="1"/>
    </xf>
    <xf numFmtId="0" fontId="2" fillId="5" borderId="13" xfId="0" applyFont="1" applyFill="1" applyBorder="1" applyAlignment="1">
      <alignment wrapText="1"/>
    </xf>
    <xf numFmtId="0" fontId="2" fillId="5" borderId="11" xfId="0" applyFont="1" applyFill="1" applyBorder="1" applyAlignment="1">
      <alignment horizontal="left" wrapText="1"/>
    </xf>
    <xf numFmtId="0" fontId="7" fillId="5" borderId="11" xfId="0" applyFont="1" applyFill="1" applyBorder="1" applyAlignment="1">
      <alignment horizontal="center" wrapText="1"/>
    </xf>
    <xf numFmtId="0" fontId="2" fillId="5" borderId="12" xfId="0" applyFont="1" applyFill="1" applyBorder="1" applyAlignment="1">
      <alignment wrapText="1"/>
    </xf>
    <xf numFmtId="0" fontId="2" fillId="5" borderId="12" xfId="0" applyFont="1" applyFill="1" applyBorder="1" applyAlignment="1">
      <alignment horizontal="left" wrapText="1"/>
    </xf>
    <xf numFmtId="0" fontId="2" fillId="5" borderId="12" xfId="0" applyFont="1" applyFill="1" applyBorder="1" applyAlignment="1">
      <alignment horizontal="center" wrapText="1"/>
    </xf>
    <xf numFmtId="0" fontId="8" fillId="5" borderId="12" xfId="0" applyFont="1" applyFill="1" applyBorder="1" applyAlignment="1">
      <alignment horizontal="center" wrapText="1"/>
    </xf>
    <xf numFmtId="0" fontId="4" fillId="5" borderId="1" xfId="0" applyFont="1" applyFill="1" applyBorder="1" applyAlignment="1">
      <alignment horizontal="center"/>
    </xf>
    <xf numFmtId="0" fontId="2" fillId="5" borderId="11" xfId="0" applyFont="1" applyFill="1" applyBorder="1" applyAlignment="1">
      <alignment wrapText="1"/>
    </xf>
    <xf numFmtId="0" fontId="2" fillId="5" borderId="13" xfId="0" applyFont="1" applyFill="1" applyBorder="1" applyAlignment="1">
      <alignment horizontal="left" wrapText="1"/>
    </xf>
    <xf numFmtId="0" fontId="7" fillId="5" borderId="13" xfId="0" applyFont="1" applyFill="1" applyBorder="1" applyAlignment="1">
      <alignment horizontal="center" wrapText="1"/>
    </xf>
    <xf numFmtId="0" fontId="7" fillId="5" borderId="11" xfId="0" applyFont="1" applyFill="1" applyBorder="1" applyAlignment="1">
      <alignment horizontal="left" wrapText="1"/>
    </xf>
    <xf numFmtId="0" fontId="1" fillId="5" borderId="7" xfId="0" applyFont="1" applyFill="1" applyBorder="1" applyAlignment="1">
      <alignment horizontal="center"/>
    </xf>
    <xf numFmtId="0" fontId="1" fillId="5" borderId="7" xfId="0" applyFont="1" applyFill="1" applyBorder="1"/>
    <xf numFmtId="0" fontId="1" fillId="5" borderId="3" xfId="0" applyFont="1" applyFill="1" applyBorder="1"/>
    <xf numFmtId="0" fontId="2" fillId="3" borderId="11" xfId="0" applyFont="1" applyFill="1" applyBorder="1" applyAlignment="1">
      <alignment horizontal="center" vertical="center" wrapText="1"/>
    </xf>
    <xf numFmtId="0" fontId="1" fillId="0" borderId="1" xfId="0" applyFont="1" applyBorder="1" applyAlignment="1">
      <alignment vertical="center" wrapText="1"/>
    </xf>
    <xf numFmtId="0" fontId="4" fillId="0" borderId="1" xfId="0" applyFont="1" applyBorder="1" applyAlignment="1">
      <alignment horizontal="center" vertical="center" wrapText="1"/>
    </xf>
    <xf numFmtId="0" fontId="12" fillId="0" borderId="1" xfId="0" applyFont="1" applyBorder="1" applyAlignment="1">
      <alignment horizontal="center"/>
    </xf>
    <xf numFmtId="0" fontId="0" fillId="0" borderId="1" xfId="0" applyBorder="1"/>
    <xf numFmtId="0" fontId="1" fillId="0" borderId="1" xfId="0" applyFont="1" applyBorder="1" applyAlignment="1">
      <alignment vertical="center"/>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2" fillId="3" borderId="11" xfId="0" applyFont="1" applyFill="1" applyBorder="1" applyAlignment="1">
      <alignment wrapText="1"/>
    </xf>
    <xf numFmtId="0" fontId="2" fillId="3" borderId="11" xfId="0" applyFont="1" applyFill="1" applyBorder="1" applyAlignment="1">
      <alignment horizontal="left" wrapText="1"/>
    </xf>
    <xf numFmtId="0" fontId="2" fillId="3" borderId="13" xfId="0" applyFont="1" applyFill="1" applyBorder="1" applyAlignment="1">
      <alignment horizontal="center" wrapText="1"/>
    </xf>
    <xf numFmtId="0" fontId="9" fillId="3" borderId="0" xfId="0" applyFont="1" applyFill="1"/>
    <xf numFmtId="0" fontId="2" fillId="3" borderId="14" xfId="0" applyFont="1" applyFill="1" applyBorder="1" applyAlignment="1">
      <alignment wrapText="1"/>
    </xf>
    <xf numFmtId="0" fontId="0" fillId="3" borderId="0" xfId="0" applyFill="1"/>
    <xf numFmtId="0" fontId="2" fillId="3" borderId="12" xfId="0" applyFont="1" applyFill="1" applyBorder="1" applyAlignment="1">
      <alignment horizontal="center" wrapText="1"/>
    </xf>
    <xf numFmtId="0" fontId="2" fillId="3" borderId="13" xfId="0" applyFont="1" applyFill="1" applyBorder="1" applyAlignment="1">
      <alignment horizontal="left" wrapText="1"/>
    </xf>
    <xf numFmtId="0" fontId="2" fillId="3" borderId="13" xfId="0" applyFont="1" applyFill="1" applyBorder="1" applyAlignment="1">
      <alignment horizontal="center" vertical="center" wrapText="1"/>
    </xf>
    <xf numFmtId="0" fontId="2" fillId="3" borderId="22" xfId="0" applyFont="1" applyFill="1" applyBorder="1" applyAlignment="1">
      <alignment horizontal="center" wrapText="1"/>
    </xf>
    <xf numFmtId="0" fontId="2" fillId="3" borderId="20" xfId="0" applyFont="1" applyFill="1" applyBorder="1" applyAlignment="1">
      <alignment horizontal="center" vertical="top" wrapText="1"/>
    </xf>
    <xf numFmtId="0" fontId="0" fillId="3" borderId="0" xfId="0" applyFill="1" applyAlignment="1">
      <alignment horizontal="left"/>
    </xf>
    <xf numFmtId="0" fontId="16" fillId="3" borderId="0" xfId="0" applyFont="1" applyFill="1" applyAlignment="1">
      <alignment horizontal="center" vertical="center"/>
    </xf>
    <xf numFmtId="0" fontId="17" fillId="3" borderId="0" xfId="0" applyFont="1" applyFill="1"/>
    <xf numFmtId="0" fontId="0" fillId="3" borderId="0" xfId="0" applyFont="1" applyFill="1" applyAlignment="1">
      <alignment horizontal="left"/>
    </xf>
    <xf numFmtId="0" fontId="2" fillId="3" borderId="1" xfId="0" applyFont="1" applyFill="1" applyBorder="1" applyAlignment="1">
      <alignment horizontal="center" wrapText="1"/>
    </xf>
    <xf numFmtId="0" fontId="2" fillId="3" borderId="12" xfId="0" applyFont="1" applyFill="1" applyBorder="1" applyAlignment="1">
      <alignment wrapText="1"/>
    </xf>
    <xf numFmtId="0" fontId="0" fillId="3" borderId="0" xfId="0" applyFont="1" applyFill="1"/>
    <xf numFmtId="0" fontId="2" fillId="3" borderId="14" xfId="0" applyFont="1" applyFill="1" applyBorder="1" applyAlignment="1">
      <alignment horizontal="left" wrapText="1"/>
    </xf>
    <xf numFmtId="0" fontId="2" fillId="3" borderId="14" xfId="0" applyFont="1" applyFill="1" applyBorder="1" applyAlignment="1">
      <alignment horizontal="center" wrapText="1"/>
    </xf>
    <xf numFmtId="0" fontId="2" fillId="3" borderId="5" xfId="0" applyFont="1" applyFill="1" applyBorder="1" applyAlignment="1">
      <alignment horizontal="center" wrapText="1"/>
    </xf>
    <xf numFmtId="0" fontId="2" fillId="3" borderId="5" xfId="0" applyFont="1" applyFill="1" applyBorder="1" applyAlignment="1">
      <alignment horizontal="left" wrapText="1"/>
    </xf>
    <xf numFmtId="0" fontId="2" fillId="3" borderId="10" xfId="0" applyFont="1" applyFill="1" applyBorder="1" applyAlignment="1">
      <alignment vertical="top" wrapText="1"/>
    </xf>
    <xf numFmtId="0" fontId="2" fillId="3" borderId="10" xfId="0" applyFont="1" applyFill="1" applyBorder="1" applyAlignment="1">
      <alignment horizontal="center" vertical="top" wrapText="1"/>
    </xf>
    <xf numFmtId="0" fontId="2" fillId="3" borderId="11" xfId="0" applyFont="1" applyFill="1" applyBorder="1" applyAlignment="1">
      <alignment vertical="top" wrapText="1"/>
    </xf>
    <xf numFmtId="0" fontId="2" fillId="3" borderId="11" xfId="0" applyFont="1" applyFill="1" applyBorder="1" applyAlignment="1">
      <alignment horizontal="center" vertical="top" wrapText="1"/>
    </xf>
    <xf numFmtId="0" fontId="0" fillId="3" borderId="0" xfId="0" applyFill="1" applyAlignment="1">
      <alignment horizontal="center" vertical="center"/>
    </xf>
    <xf numFmtId="0" fontId="7" fillId="3" borderId="10" xfId="0" applyFont="1" applyFill="1" applyBorder="1" applyAlignment="1">
      <alignment horizontal="center" wrapText="1"/>
    </xf>
    <xf numFmtId="0" fontId="7" fillId="3" borderId="11" xfId="0" applyFont="1" applyFill="1" applyBorder="1" applyAlignment="1">
      <alignment horizontal="center" wrapText="1"/>
    </xf>
    <xf numFmtId="0" fontId="7" fillId="3" borderId="13" xfId="0" applyFont="1" applyFill="1" applyBorder="1" applyAlignment="1">
      <alignment horizontal="center" wrapText="1"/>
    </xf>
    <xf numFmtId="0" fontId="7" fillId="3" borderId="11" xfId="0" applyFont="1" applyFill="1" applyBorder="1" applyAlignment="1">
      <alignment horizontal="left" wrapText="1"/>
    </xf>
    <xf numFmtId="0" fontId="2" fillId="3" borderId="1" xfId="0" applyFont="1" applyFill="1" applyBorder="1" applyAlignment="1">
      <alignment horizontal="left"/>
    </xf>
    <xf numFmtId="0" fontId="2" fillId="3" borderId="1" xfId="0" applyFont="1" applyFill="1" applyBorder="1" applyAlignment="1">
      <alignment horizontal="left" wrapText="1"/>
    </xf>
    <xf numFmtId="0" fontId="18" fillId="3" borderId="11" xfId="0" applyFont="1" applyFill="1" applyBorder="1" applyAlignment="1">
      <alignment horizontal="left" wrapText="1"/>
    </xf>
    <xf numFmtId="0" fontId="18" fillId="3" borderId="11" xfId="0" applyFont="1" applyFill="1" applyBorder="1" applyAlignment="1">
      <alignment horizontal="center" wrapText="1"/>
    </xf>
    <xf numFmtId="0" fontId="19" fillId="3" borderId="11" xfId="0" applyFont="1" applyFill="1" applyBorder="1" applyAlignment="1">
      <alignment horizontal="center" wrapText="1"/>
    </xf>
    <xf numFmtId="0" fontId="2" fillId="3" borderId="14" xfId="0" applyFont="1" applyFill="1" applyBorder="1" applyAlignment="1">
      <alignment vertical="center" wrapText="1"/>
    </xf>
    <xf numFmtId="0" fontId="19" fillId="3" borderId="7" xfId="0" applyFont="1" applyFill="1" applyBorder="1" applyAlignment="1">
      <alignment wrapText="1"/>
    </xf>
    <xf numFmtId="0" fontId="19" fillId="3" borderId="3" xfId="0" applyFont="1" applyFill="1" applyBorder="1" applyAlignment="1">
      <alignment wrapText="1"/>
    </xf>
    <xf numFmtId="0" fontId="21" fillId="3" borderId="7" xfId="0" applyFont="1" applyFill="1" applyBorder="1" applyAlignment="1">
      <alignment horizontal="left" wrapText="1"/>
    </xf>
    <xf numFmtId="0" fontId="21" fillId="3" borderId="7" xfId="0" applyFont="1" applyFill="1" applyBorder="1" applyAlignment="1">
      <alignment wrapText="1"/>
    </xf>
    <xf numFmtId="0" fontId="22" fillId="3" borderId="0" xfId="0" applyFont="1" applyFill="1"/>
    <xf numFmtId="0" fontId="2" fillId="3" borderId="6" xfId="0" applyFont="1" applyFill="1" applyBorder="1" applyAlignment="1">
      <alignment horizontal="left" wrapText="1"/>
    </xf>
    <xf numFmtId="0" fontId="2" fillId="3" borderId="6" xfId="0" applyFont="1" applyFill="1" applyBorder="1" applyAlignment="1">
      <alignment horizontal="center" wrapText="1"/>
    </xf>
    <xf numFmtId="0" fontId="3" fillId="3" borderId="7" xfId="0" applyFont="1" applyFill="1" applyBorder="1" applyAlignment="1">
      <alignment wrapText="1"/>
    </xf>
    <xf numFmtId="0" fontId="19" fillId="3" borderId="11" xfId="0" applyFont="1" applyFill="1" applyBorder="1" applyAlignment="1">
      <alignment horizontal="left" vertical="center" wrapText="1"/>
    </xf>
    <xf numFmtId="0" fontId="19" fillId="3" borderId="12" xfId="0" applyFont="1" applyFill="1" applyBorder="1" applyAlignment="1">
      <alignment horizontal="left" vertical="center" wrapText="1"/>
    </xf>
    <xf numFmtId="0" fontId="2" fillId="3" borderId="13" xfId="0" applyFont="1" applyFill="1" applyBorder="1" applyAlignment="1">
      <alignment horizontal="center" vertical="top" wrapText="1"/>
    </xf>
    <xf numFmtId="0" fontId="2" fillId="3" borderId="20" xfId="0" applyFont="1" applyFill="1" applyBorder="1" applyAlignment="1">
      <alignment horizontal="center" wrapText="1"/>
    </xf>
    <xf numFmtId="0" fontId="2" fillId="3" borderId="20" xfId="0" applyFont="1" applyFill="1" applyBorder="1" applyAlignment="1">
      <alignment horizontal="center" vertical="center" wrapText="1"/>
    </xf>
    <xf numFmtId="0" fontId="2" fillId="3" borderId="21" xfId="0" applyFont="1" applyFill="1" applyBorder="1" applyAlignment="1">
      <alignment horizontal="center" wrapText="1"/>
    </xf>
    <xf numFmtId="0" fontId="0" fillId="3" borderId="0" xfId="0" applyFill="1" applyAlignment="1">
      <alignment vertical="center"/>
    </xf>
    <xf numFmtId="0" fontId="2" fillId="3" borderId="23" xfId="0" applyFont="1" applyFill="1" applyBorder="1" applyAlignment="1">
      <alignment horizontal="center" vertical="center" wrapText="1"/>
    </xf>
    <xf numFmtId="0" fontId="2" fillId="3" borderId="20" xfId="0" applyFont="1" applyFill="1" applyBorder="1" applyAlignment="1">
      <alignment horizontal="left" vertical="center" wrapText="1"/>
    </xf>
    <xf numFmtId="0" fontId="0" fillId="3" borderId="0" xfId="0" applyFill="1" applyAlignment="1">
      <alignment horizontal="left" vertical="center"/>
    </xf>
    <xf numFmtId="0" fontId="2" fillId="3" borderId="24" xfId="0" applyFont="1" applyFill="1" applyBorder="1" applyAlignment="1">
      <alignment horizontal="center" wrapText="1"/>
    </xf>
    <xf numFmtId="0" fontId="2" fillId="3" borderId="22" xfId="0" applyFont="1" applyFill="1" applyBorder="1" applyAlignment="1">
      <alignment horizontal="center" vertical="center" wrapText="1"/>
    </xf>
    <xf numFmtId="0" fontId="2" fillId="3" borderId="19" xfId="0" applyFont="1" applyFill="1" applyBorder="1" applyAlignment="1">
      <alignment horizontal="center" vertical="top" wrapText="1"/>
    </xf>
    <xf numFmtId="0" fontId="2" fillId="3" borderId="25" xfId="0" applyFont="1" applyFill="1" applyBorder="1" applyAlignment="1">
      <alignment wrapText="1"/>
    </xf>
    <xf numFmtId="0" fontId="2" fillId="3" borderId="23" xfId="0" applyFont="1" applyFill="1" applyBorder="1" applyAlignment="1">
      <alignment horizontal="center" vertical="top" wrapText="1"/>
    </xf>
    <xf numFmtId="0" fontId="2" fillId="3" borderId="22" xfId="0" applyFont="1" applyFill="1" applyBorder="1" applyAlignment="1">
      <alignment horizontal="center" vertical="top" wrapText="1"/>
    </xf>
    <xf numFmtId="0" fontId="8" fillId="3" borderId="11" xfId="0" applyFont="1" applyFill="1" applyBorder="1" applyAlignment="1">
      <alignment horizontal="left" wrapText="1"/>
    </xf>
    <xf numFmtId="0" fontId="2" fillId="3" borderId="4" xfId="0" applyFont="1" applyFill="1" applyBorder="1" applyAlignment="1">
      <alignment horizontal="center" vertical="center" wrapText="1"/>
    </xf>
    <xf numFmtId="0" fontId="2" fillId="3" borderId="1" xfId="0" applyFont="1" applyFill="1" applyBorder="1" applyAlignment="1">
      <alignment vertical="top" wrapText="1"/>
    </xf>
    <xf numFmtId="0" fontId="0" fillId="3" borderId="0" xfId="0" applyFill="1" applyBorder="1"/>
    <xf numFmtId="0" fontId="10" fillId="3" borderId="0" xfId="0" applyFont="1" applyFill="1"/>
    <xf numFmtId="0" fontId="10" fillId="3" borderId="0" xfId="0" applyFont="1" applyFill="1" applyAlignment="1">
      <alignment horizontal="left"/>
    </xf>
    <xf numFmtId="0" fontId="2" fillId="3" borderId="0" xfId="0" applyFont="1" applyFill="1"/>
    <xf numFmtId="0" fontId="3" fillId="3" borderId="0" xfId="0" applyFont="1" applyFill="1" applyAlignment="1">
      <alignment horizontal="center"/>
    </xf>
    <xf numFmtId="0" fontId="0" fillId="3" borderId="11" xfId="0" applyFill="1" applyBorder="1"/>
    <xf numFmtId="0" fontId="0" fillId="3" borderId="12" xfId="0" applyFill="1" applyBorder="1"/>
    <xf numFmtId="0" fontId="0" fillId="3" borderId="10" xfId="0" applyFill="1" applyBorder="1"/>
    <xf numFmtId="0" fontId="0" fillId="3" borderId="1" xfId="0" applyFill="1" applyBorder="1"/>
    <xf numFmtId="0" fontId="0" fillId="3" borderId="11" xfId="0" applyFill="1" applyBorder="1" applyAlignment="1">
      <alignment horizontal="center" vertical="center"/>
    </xf>
    <xf numFmtId="0" fontId="0" fillId="3" borderId="4" xfId="0" applyFill="1" applyBorder="1"/>
    <xf numFmtId="0" fontId="9" fillId="3" borderId="1" xfId="0" applyFont="1" applyFill="1" applyBorder="1"/>
    <xf numFmtId="0" fontId="23" fillId="3" borderId="11" xfId="0" applyFont="1" applyFill="1" applyBorder="1" applyAlignment="1">
      <alignment vertical="center" wrapText="1"/>
    </xf>
    <xf numFmtId="0" fontId="0" fillId="3" borderId="7" xfId="0" applyFill="1" applyBorder="1"/>
    <xf numFmtId="0" fontId="0" fillId="3" borderId="3" xfId="0" applyFill="1" applyBorder="1"/>
    <xf numFmtId="0" fontId="22" fillId="3" borderId="7" xfId="0" applyFont="1" applyFill="1" applyBorder="1"/>
    <xf numFmtId="0" fontId="22" fillId="3" borderId="3" xfId="0" applyFont="1" applyFill="1" applyBorder="1"/>
    <xf numFmtId="0" fontId="0" fillId="3" borderId="11" xfId="0" applyFill="1" applyBorder="1" applyAlignment="1">
      <alignment vertical="center"/>
    </xf>
    <xf numFmtId="0" fontId="0" fillId="3" borderId="11" xfId="0" applyFont="1" applyFill="1" applyBorder="1" applyAlignment="1">
      <alignment horizontal="left"/>
    </xf>
    <xf numFmtId="0" fontId="0" fillId="3" borderId="11" xfId="0" applyFont="1" applyFill="1" applyBorder="1" applyAlignment="1">
      <alignment horizontal="right"/>
    </xf>
    <xf numFmtId="0" fontId="0" fillId="3" borderId="12" xfId="0" applyFont="1" applyFill="1" applyBorder="1" applyAlignment="1">
      <alignment horizontal="left"/>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0" fillId="3" borderId="0" xfId="0" applyFont="1" applyFill="1" applyAlignment="1">
      <alignment horizontal="center"/>
    </xf>
    <xf numFmtId="0" fontId="3" fillId="3" borderId="0" xfId="0" applyFont="1" applyFill="1" applyAlignment="1">
      <alignment horizontal="center"/>
    </xf>
    <xf numFmtId="0" fontId="14" fillId="3" borderId="0" xfId="0" applyFont="1" applyFill="1" applyAlignment="1">
      <alignment horizontal="center"/>
    </xf>
    <xf numFmtId="0" fontId="2" fillId="3" borderId="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1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5" borderId="13"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4" fillId="0" borderId="2" xfId="0" applyFont="1" applyBorder="1" applyAlignment="1">
      <alignment horizontal="center"/>
    </xf>
    <xf numFmtId="0" fontId="4" fillId="0" borderId="7" xfId="0" applyFont="1" applyBorder="1" applyAlignment="1">
      <alignment horizontal="center"/>
    </xf>
    <xf numFmtId="0" fontId="4" fillId="0" borderId="3" xfId="0" applyFont="1" applyBorder="1" applyAlignment="1">
      <alignment horizontal="center"/>
    </xf>
    <xf numFmtId="0" fontId="2" fillId="0" borderId="14" xfId="0" applyFont="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0" fontId="1" fillId="0" borderId="1" xfId="0" applyFont="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5" borderId="2" xfId="0" applyFont="1" applyFill="1" applyBorder="1" applyAlignment="1">
      <alignment horizontal="center"/>
    </xf>
    <xf numFmtId="0" fontId="4" fillId="5" borderId="7" xfId="0" applyFont="1" applyFill="1" applyBorder="1" applyAlignment="1">
      <alignment horizontal="center"/>
    </xf>
    <xf numFmtId="0" fontId="4" fillId="5" borderId="3" xfId="0" applyFont="1" applyFill="1" applyBorder="1" applyAlignment="1">
      <alignment horizontal="center"/>
    </xf>
    <xf numFmtId="0" fontId="3" fillId="3" borderId="4"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5" fillId="3" borderId="0" xfId="0" applyFont="1" applyFill="1" applyAlignment="1">
      <alignment horizontal="center" vertical="center" wrapText="1"/>
    </xf>
    <xf numFmtId="0" fontId="24" fillId="3" borderId="0" xfId="0" applyFont="1" applyFill="1" applyAlignment="1">
      <alignment horizontal="center" wrapText="1"/>
    </xf>
    <xf numFmtId="0" fontId="15" fillId="3" borderId="0" xfId="0" applyFont="1" applyFill="1" applyAlignment="1">
      <alignment horizontal="center" vertical="center"/>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3" fillId="3" borderId="2" xfId="0" applyFont="1" applyFill="1" applyBorder="1" applyAlignment="1">
      <alignment horizontal="left" wrapText="1"/>
    </xf>
    <xf numFmtId="0" fontId="3" fillId="3" borderId="7" xfId="0" applyFont="1" applyFill="1" applyBorder="1" applyAlignment="1">
      <alignment horizontal="left" wrapText="1"/>
    </xf>
    <xf numFmtId="0" fontId="3" fillId="3" borderId="3" xfId="0" applyFont="1" applyFill="1" applyBorder="1" applyAlignment="1">
      <alignment horizontal="left" wrapText="1"/>
    </xf>
    <xf numFmtId="0" fontId="3" fillId="3" borderId="2" xfId="0" applyFont="1" applyFill="1" applyBorder="1" applyAlignment="1">
      <alignment horizontal="left" vertical="center"/>
    </xf>
    <xf numFmtId="0" fontId="3" fillId="3" borderId="7" xfId="0" applyFont="1" applyFill="1" applyBorder="1" applyAlignment="1">
      <alignment horizontal="left" vertical="center"/>
    </xf>
    <xf numFmtId="0" fontId="3" fillId="3" borderId="3" xfId="0" applyFont="1" applyFill="1" applyBorder="1" applyAlignment="1">
      <alignment horizontal="left" vertical="center"/>
    </xf>
    <xf numFmtId="0" fontId="2" fillId="3" borderId="13"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3" fillId="3" borderId="17" xfId="0" applyFont="1" applyFill="1" applyBorder="1" applyAlignment="1">
      <alignment horizontal="left" vertical="center" wrapText="1"/>
    </xf>
    <xf numFmtId="0" fontId="3" fillId="3" borderId="0" xfId="0" applyFont="1" applyFill="1" applyBorder="1" applyAlignment="1">
      <alignment horizontal="left" vertical="center" wrapText="1"/>
    </xf>
    <xf numFmtId="0" fontId="20" fillId="3" borderId="2" xfId="0" applyFont="1" applyFill="1" applyBorder="1" applyAlignment="1">
      <alignment horizontal="left" wrapText="1"/>
    </xf>
    <xf numFmtId="0" fontId="20" fillId="3" borderId="7" xfId="0" applyFont="1" applyFill="1" applyBorder="1" applyAlignment="1">
      <alignment horizontal="left" wrapText="1"/>
    </xf>
    <xf numFmtId="0" fontId="2" fillId="3" borderId="15"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1" fillId="3" borderId="2" xfId="0" applyFont="1" applyFill="1" applyBorder="1" applyAlignment="1">
      <alignment horizontal="left" wrapText="1"/>
    </xf>
    <xf numFmtId="0" fontId="21" fillId="3" borderId="7" xfId="0" applyFont="1" applyFill="1" applyBorder="1" applyAlignment="1">
      <alignment horizontal="left" wrapText="1"/>
    </xf>
    <xf numFmtId="0" fontId="2" fillId="3" borderId="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13" xfId="0" applyFont="1" applyFill="1" applyBorder="1" applyAlignment="1">
      <alignment horizontal="center" vertical="center"/>
    </xf>
    <xf numFmtId="0" fontId="3" fillId="3" borderId="2" xfId="0" applyFont="1" applyFill="1" applyBorder="1" applyAlignment="1">
      <alignment horizontal="left"/>
    </xf>
    <xf numFmtId="0" fontId="3" fillId="3" borderId="7" xfId="0" applyFont="1" applyFill="1" applyBorder="1" applyAlignment="1">
      <alignment horizontal="left"/>
    </xf>
    <xf numFmtId="0" fontId="3" fillId="3" borderId="3" xfId="0" applyFont="1" applyFill="1" applyBorder="1" applyAlignment="1">
      <alignment horizontal="left"/>
    </xf>
    <xf numFmtId="0" fontId="10" fillId="3" borderId="0" xfId="0" applyFont="1" applyFill="1" applyAlignment="1">
      <alignment horizont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0" fillId="3" borderId="11" xfId="0" applyFill="1" applyBorder="1" applyAlignment="1">
      <alignment horizontal="center"/>
    </xf>
    <xf numFmtId="0" fontId="0" fillId="3" borderId="0" xfId="0" applyFill="1" applyAlignment="1">
      <alignment horizontal="center"/>
    </xf>
    <xf numFmtId="0" fontId="0" fillId="3" borderId="10" xfId="0" applyFont="1" applyFill="1" applyBorder="1" applyAlignment="1">
      <alignment horizontal="center"/>
    </xf>
    <xf numFmtId="0" fontId="0" fillId="3" borderId="11" xfId="0" applyFont="1" applyFill="1" applyBorder="1" applyAlignment="1">
      <alignment horizontal="center"/>
    </xf>
    <xf numFmtId="0" fontId="0" fillId="3" borderId="4" xfId="0" applyFill="1" applyBorder="1" applyAlignment="1">
      <alignment horizontal="center"/>
    </xf>
    <xf numFmtId="0" fontId="0" fillId="3" borderId="10" xfId="0" applyFill="1" applyBorder="1" applyAlignment="1">
      <alignment horizontal="center"/>
    </xf>
    <xf numFmtId="0" fontId="0" fillId="3" borderId="1" xfId="0" applyFill="1" applyBorder="1" applyAlignment="1">
      <alignment horizontal="center"/>
    </xf>
    <xf numFmtId="0" fontId="0" fillId="3" borderId="12" xfId="0" applyFill="1" applyBorder="1" applyAlignment="1">
      <alignment horizontal="center"/>
    </xf>
    <xf numFmtId="0" fontId="9" fillId="3" borderId="1" xfId="0" applyFont="1" applyFill="1" applyBorder="1" applyAlignment="1">
      <alignment horizontal="center"/>
    </xf>
    <xf numFmtId="0" fontId="22" fillId="3" borderId="7" xfId="0" applyFont="1" applyFill="1" applyBorder="1" applyAlignment="1">
      <alignment horizontal="center"/>
    </xf>
    <xf numFmtId="0" fontId="0" fillId="3" borderId="7" xfId="0" applyFill="1" applyBorder="1" applyAlignment="1">
      <alignment horizontal="center"/>
    </xf>
    <xf numFmtId="0" fontId="0" fillId="3" borderId="12" xfId="0" applyFont="1" applyFill="1" applyBorder="1" applyAlignment="1">
      <alignment horizontal="center"/>
    </xf>
    <xf numFmtId="0" fontId="2" fillId="3" borderId="0" xfId="0" applyFont="1" applyFill="1" applyAlignment="1">
      <alignment horizontal="center"/>
    </xf>
    <xf numFmtId="0" fontId="0" fillId="3" borderId="14" xfId="0" applyFill="1" applyBorder="1" applyAlignment="1">
      <alignment horizontal="center"/>
    </xf>
    <xf numFmtId="0" fontId="0" fillId="3" borderId="5" xfId="0" applyFill="1" applyBorder="1"/>
    <xf numFmtId="0" fontId="0" fillId="3" borderId="14" xfId="0" applyFill="1" applyBorder="1"/>
    <xf numFmtId="0" fontId="0" fillId="3" borderId="5" xfId="0" applyFill="1" applyBorder="1" applyAlignment="1">
      <alignment horizontal="center"/>
    </xf>
    <xf numFmtId="0" fontId="3" fillId="3" borderId="0" xfId="0" applyFont="1" applyFill="1" applyAlignment="1"/>
    <xf numFmtId="0" fontId="14" fillId="3" borderId="0" xfId="0" applyFont="1" applyFill="1" applyAlignment="1"/>
    <xf numFmtId="0" fontId="0" fillId="3" borderId="28" xfId="0" applyFill="1" applyBorder="1" applyAlignment="1"/>
    <xf numFmtId="0" fontId="3" fillId="3" borderId="29"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3" fillId="3" borderId="29" xfId="0" applyFont="1" applyFill="1" applyBorder="1" applyAlignment="1">
      <alignment horizontal="center" vertical="center"/>
    </xf>
    <xf numFmtId="0" fontId="0" fillId="3" borderId="10" xfId="0" applyFont="1" applyFill="1" applyBorder="1"/>
    <xf numFmtId="0" fontId="3" fillId="3" borderId="30" xfId="0" applyFont="1" applyFill="1" applyBorder="1" applyAlignment="1">
      <alignment horizontal="left" vertical="center" wrapText="1"/>
    </xf>
    <xf numFmtId="0" fontId="3" fillId="3" borderId="31" xfId="0" applyFont="1" applyFill="1" applyBorder="1" applyAlignment="1">
      <alignment horizontal="left" vertical="center" wrapText="1"/>
    </xf>
    <xf numFmtId="0" fontId="3" fillId="3" borderId="32" xfId="0" applyFont="1" applyFill="1" applyBorder="1" applyAlignment="1">
      <alignment horizontal="left" vertical="center" wrapText="1"/>
    </xf>
    <xf numFmtId="0" fontId="0" fillId="3" borderId="13" xfId="0" applyFill="1" applyBorder="1" applyAlignment="1">
      <alignment horizontal="center"/>
    </xf>
    <xf numFmtId="0" fontId="0" fillId="3" borderId="13" xfId="0" applyFill="1" applyBorder="1"/>
    <xf numFmtId="0" fontId="0" fillId="3" borderId="33" xfId="0" applyFill="1" applyBorder="1" applyAlignment="1"/>
    <xf numFmtId="0" fontId="0" fillId="3" borderId="6" xfId="0" applyFill="1" applyBorder="1" applyAlignment="1">
      <alignment horizontal="center"/>
    </xf>
    <xf numFmtId="0" fontId="2" fillId="3" borderId="1" xfId="0" applyFont="1" applyFill="1" applyBorder="1" applyAlignment="1">
      <alignment horizontal="center" vertical="top" wrapText="1"/>
    </xf>
    <xf numFmtId="0" fontId="18" fillId="3" borderId="10" xfId="0" applyFont="1" applyFill="1" applyBorder="1" applyAlignment="1">
      <alignment wrapText="1"/>
    </xf>
    <xf numFmtId="0" fontId="18" fillId="3" borderId="11" xfId="0" applyFont="1" applyFill="1" applyBorder="1" applyAlignment="1">
      <alignment wrapText="1"/>
    </xf>
    <xf numFmtId="0" fontId="18" fillId="3" borderId="12" xfId="0" applyFont="1" applyFill="1" applyBorder="1" applyAlignment="1">
      <alignment wrapText="1"/>
    </xf>
    <xf numFmtId="0" fontId="18" fillId="3" borderId="13" xfId="0" applyFont="1" applyFill="1" applyBorder="1" applyAlignment="1">
      <alignment wrapText="1"/>
    </xf>
    <xf numFmtId="0" fontId="18" fillId="3" borderId="11" xfId="0" applyFont="1" applyFill="1" applyBorder="1" applyAlignment="1">
      <alignment horizontal="left" vertical="center" wrapText="1"/>
    </xf>
    <xf numFmtId="0" fontId="18" fillId="3" borderId="14" xfId="0" applyFont="1" applyFill="1" applyBorder="1" applyAlignment="1">
      <alignment horizontal="left" vertical="center" wrapText="1"/>
    </xf>
    <xf numFmtId="0" fontId="18" fillId="3" borderId="13" xfId="0" applyFont="1" applyFill="1" applyBorder="1" applyAlignment="1">
      <alignment horizontal="left" vertical="center" wrapText="1"/>
    </xf>
    <xf numFmtId="0" fontId="18" fillId="3" borderId="13" xfId="0" applyFont="1" applyFill="1" applyBorder="1" applyAlignment="1">
      <alignment horizontal="left" vertical="center" wrapText="1"/>
    </xf>
    <xf numFmtId="0" fontId="23" fillId="3" borderId="10" xfId="0" applyFont="1" applyFill="1" applyBorder="1" applyAlignment="1">
      <alignment horizontal="center"/>
    </xf>
    <xf numFmtId="0" fontId="23" fillId="3" borderId="11" xfId="0" applyFont="1" applyFill="1" applyBorder="1" applyAlignment="1">
      <alignment horizontal="center"/>
    </xf>
    <xf numFmtId="0" fontId="23" fillId="3" borderId="12" xfId="0" applyFont="1" applyFill="1" applyBorder="1" applyAlignment="1">
      <alignment horizontal="center"/>
    </xf>
    <xf numFmtId="0" fontId="23" fillId="3" borderId="4" xfId="0" applyFont="1" applyFill="1" applyBorder="1" applyAlignment="1">
      <alignment horizontal="center" vertical="center" wrapText="1"/>
    </xf>
    <xf numFmtId="0" fontId="23" fillId="3" borderId="6" xfId="0" applyFont="1" applyFill="1" applyBorder="1" applyAlignment="1">
      <alignment horizontal="center" vertical="center" wrapText="1"/>
    </xf>
    <xf numFmtId="0" fontId="23" fillId="3"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0"/>
  <sheetViews>
    <sheetView workbookViewId="0">
      <selection activeCell="A6" sqref="A6"/>
    </sheetView>
  </sheetViews>
  <sheetFormatPr defaultRowHeight="16.8" x14ac:dyDescent="0.3"/>
  <cols>
    <col min="1" max="1" width="4.6640625" style="1" customWidth="1"/>
    <col min="2" max="2" width="6" style="12" customWidth="1"/>
    <col min="3" max="3" width="6.77734375" style="12" customWidth="1"/>
    <col min="4" max="4" width="21" style="12" customWidth="1"/>
    <col min="5" max="5" width="12.21875" style="12" customWidth="1"/>
    <col min="6" max="6" width="6.21875" style="1" customWidth="1"/>
    <col min="7" max="7" width="6.21875" style="12" customWidth="1"/>
    <col min="8" max="8" width="6.44140625" style="1" customWidth="1"/>
    <col min="9" max="9" width="6.21875" style="1" customWidth="1"/>
    <col min="10" max="10" width="5.77734375" style="1" customWidth="1"/>
    <col min="11" max="11" width="6.88671875" style="1" customWidth="1"/>
    <col min="12" max="12" width="14.88671875" style="1" customWidth="1"/>
    <col min="13" max="16384" width="8.88671875" style="1"/>
  </cols>
  <sheetData>
    <row r="1" spans="1:12" x14ac:dyDescent="0.3">
      <c r="A1" s="2" t="s">
        <v>0</v>
      </c>
      <c r="B1" s="2"/>
      <c r="C1" s="2"/>
      <c r="D1" s="2"/>
      <c r="E1" s="2"/>
      <c r="K1" s="4" t="s">
        <v>3</v>
      </c>
    </row>
    <row r="2" spans="1:12" x14ac:dyDescent="0.3">
      <c r="A2" s="2" t="s">
        <v>1</v>
      </c>
      <c r="B2" s="2"/>
      <c r="C2" s="2"/>
      <c r="D2" s="2"/>
      <c r="E2" s="2"/>
      <c r="K2" s="4" t="s">
        <v>4</v>
      </c>
    </row>
    <row r="3" spans="1:12" x14ac:dyDescent="0.3">
      <c r="A3" s="3" t="s">
        <v>2</v>
      </c>
      <c r="B3" s="3"/>
      <c r="C3" s="3"/>
      <c r="D3" s="4"/>
      <c r="E3" s="4"/>
    </row>
    <row r="5" spans="1:12" x14ac:dyDescent="0.3">
      <c r="A5" s="1" t="s">
        <v>6</v>
      </c>
    </row>
    <row r="6" spans="1:12" x14ac:dyDescent="0.3">
      <c r="A6" s="1" t="s">
        <v>5</v>
      </c>
    </row>
    <row r="8" spans="1:12" x14ac:dyDescent="0.3">
      <c r="A8" s="1" t="s">
        <v>7</v>
      </c>
    </row>
    <row r="10" spans="1:12" x14ac:dyDescent="0.3">
      <c r="A10" s="5" t="s">
        <v>8</v>
      </c>
      <c r="B10" s="5"/>
      <c r="C10" s="5"/>
    </row>
    <row r="13" spans="1:12" x14ac:dyDescent="0.3">
      <c r="A13" s="6" t="s">
        <v>9</v>
      </c>
      <c r="B13" s="6"/>
      <c r="C13" s="6"/>
    </row>
    <row r="15" spans="1:12" x14ac:dyDescent="0.3">
      <c r="A15" s="1" t="s">
        <v>16</v>
      </c>
    </row>
    <row r="16" spans="1:12" ht="18" customHeight="1" x14ac:dyDescent="0.3">
      <c r="A16" s="228" t="s">
        <v>10</v>
      </c>
      <c r="B16" s="229" t="s">
        <v>52</v>
      </c>
      <c r="C16" s="228" t="s">
        <v>23</v>
      </c>
      <c r="D16" s="228" t="s">
        <v>24</v>
      </c>
      <c r="E16" s="229" t="s">
        <v>11</v>
      </c>
      <c r="F16" s="228" t="s">
        <v>53</v>
      </c>
      <c r="G16" s="228"/>
      <c r="H16" s="228"/>
      <c r="I16" s="228"/>
      <c r="J16" s="228" t="s">
        <v>13</v>
      </c>
      <c r="K16" s="228"/>
      <c r="L16" s="228" t="s">
        <v>15</v>
      </c>
    </row>
    <row r="17" spans="1:12" ht="16.8" customHeight="1" x14ac:dyDescent="0.3">
      <c r="A17" s="228"/>
      <c r="B17" s="229"/>
      <c r="C17" s="228"/>
      <c r="D17" s="228"/>
      <c r="E17" s="229"/>
      <c r="F17" s="229" t="s">
        <v>12</v>
      </c>
      <c r="G17" s="232" t="s">
        <v>158</v>
      </c>
      <c r="H17" s="229" t="s">
        <v>17</v>
      </c>
      <c r="I17" s="229"/>
      <c r="J17" s="229" t="s">
        <v>20</v>
      </c>
      <c r="K17" s="229" t="s">
        <v>14</v>
      </c>
      <c r="L17" s="228"/>
    </row>
    <row r="18" spans="1:12" ht="31.8" thickBot="1" x14ac:dyDescent="0.35">
      <c r="A18" s="228"/>
      <c r="B18" s="229"/>
      <c r="C18" s="228"/>
      <c r="D18" s="228"/>
      <c r="E18" s="229"/>
      <c r="F18" s="229"/>
      <c r="G18" s="233"/>
      <c r="H18" s="10" t="s">
        <v>18</v>
      </c>
      <c r="I18" s="15" t="s">
        <v>19</v>
      </c>
      <c r="J18" s="229"/>
      <c r="K18" s="229"/>
      <c r="L18" s="228"/>
    </row>
    <row r="19" spans="1:12" s="12" customFormat="1" ht="31.2" x14ac:dyDescent="0.3">
      <c r="A19" s="63">
        <v>1</v>
      </c>
      <c r="B19" s="208" t="s">
        <v>54</v>
      </c>
      <c r="C19" s="213" t="s">
        <v>55</v>
      </c>
      <c r="D19" s="66" t="s">
        <v>56</v>
      </c>
      <c r="E19" s="32" t="s">
        <v>57</v>
      </c>
      <c r="F19" s="33">
        <f>6*3.6</f>
        <v>21.6</v>
      </c>
      <c r="G19" s="24"/>
      <c r="H19" s="67"/>
      <c r="I19" s="68"/>
      <c r="J19" s="11"/>
      <c r="K19" s="11"/>
      <c r="L19" s="9"/>
    </row>
    <row r="20" spans="1:12" s="12" customFormat="1" x14ac:dyDescent="0.3">
      <c r="A20" s="63">
        <v>2</v>
      </c>
      <c r="B20" s="209"/>
      <c r="C20" s="213"/>
      <c r="D20" s="25" t="s">
        <v>58</v>
      </c>
      <c r="E20" s="26" t="s">
        <v>59</v>
      </c>
      <c r="F20" s="27">
        <v>36</v>
      </c>
      <c r="G20" s="27"/>
      <c r="H20" s="10"/>
      <c r="I20" s="15"/>
      <c r="J20" s="64"/>
      <c r="K20" s="64"/>
      <c r="L20" s="8"/>
    </row>
    <row r="21" spans="1:12" s="12" customFormat="1" x14ac:dyDescent="0.3">
      <c r="A21" s="63">
        <v>3</v>
      </c>
      <c r="B21" s="209"/>
      <c r="C21" s="213"/>
      <c r="D21" s="25" t="s">
        <v>58</v>
      </c>
      <c r="E21" s="26" t="s">
        <v>60</v>
      </c>
      <c r="F21" s="27">
        <v>36</v>
      </c>
      <c r="G21" s="27"/>
      <c r="H21" s="10"/>
      <c r="I21" s="15"/>
      <c r="J21" s="64"/>
      <c r="K21" s="64"/>
      <c r="L21" s="8"/>
    </row>
    <row r="22" spans="1:12" s="12" customFormat="1" x14ac:dyDescent="0.3">
      <c r="A22" s="63">
        <v>4</v>
      </c>
      <c r="B22" s="209"/>
      <c r="C22" s="213"/>
      <c r="D22" s="25" t="s">
        <v>61</v>
      </c>
      <c r="E22" s="26" t="s">
        <v>62</v>
      </c>
      <c r="F22" s="27">
        <f>6.2*6</f>
        <v>37.200000000000003</v>
      </c>
      <c r="G22" s="76"/>
      <c r="H22" s="10"/>
      <c r="I22" s="15"/>
      <c r="J22" s="64"/>
      <c r="K22" s="64"/>
      <c r="L22" s="8"/>
    </row>
    <row r="23" spans="1:12" s="12" customFormat="1" x14ac:dyDescent="0.3">
      <c r="A23" s="63">
        <v>5</v>
      </c>
      <c r="B23" s="209"/>
      <c r="C23" s="213"/>
      <c r="D23" s="25" t="s">
        <v>63</v>
      </c>
      <c r="E23" s="26" t="s">
        <v>64</v>
      </c>
      <c r="F23" s="27">
        <f>2.9*6</f>
        <v>17.399999999999999</v>
      </c>
      <c r="G23" s="25"/>
      <c r="H23" s="10"/>
      <c r="I23" s="15"/>
      <c r="J23" s="64"/>
      <c r="K23" s="64"/>
      <c r="L23" s="8"/>
    </row>
    <row r="24" spans="1:12" s="12" customFormat="1" ht="31.2" x14ac:dyDescent="0.3">
      <c r="A24" s="63">
        <v>6</v>
      </c>
      <c r="B24" s="209"/>
      <c r="C24" s="214"/>
      <c r="D24" s="28" t="s">
        <v>65</v>
      </c>
      <c r="E24" s="29" t="s">
        <v>66</v>
      </c>
      <c r="F24" s="30">
        <f>2.5*6</f>
        <v>15</v>
      </c>
      <c r="G24" s="28"/>
      <c r="H24" s="10"/>
      <c r="I24" s="15"/>
      <c r="J24" s="64"/>
      <c r="K24" s="64"/>
      <c r="L24" s="8"/>
    </row>
    <row r="25" spans="1:12" s="12" customFormat="1" x14ac:dyDescent="0.3">
      <c r="A25" s="63">
        <v>7</v>
      </c>
      <c r="B25" s="209"/>
      <c r="C25" s="213" t="s">
        <v>67</v>
      </c>
      <c r="D25" s="31" t="s">
        <v>68</v>
      </c>
      <c r="E25" s="32" t="s">
        <v>69</v>
      </c>
      <c r="F25" s="33">
        <f>6*6.6</f>
        <v>39.599999999999994</v>
      </c>
      <c r="G25" s="31"/>
      <c r="H25" s="10"/>
      <c r="I25" s="15"/>
      <c r="J25" s="64"/>
      <c r="K25" s="64"/>
      <c r="L25" s="8"/>
    </row>
    <row r="26" spans="1:12" s="12" customFormat="1" x14ac:dyDescent="0.3">
      <c r="A26" s="63">
        <v>8</v>
      </c>
      <c r="B26" s="209"/>
      <c r="C26" s="213"/>
      <c r="D26" s="25" t="s">
        <v>70</v>
      </c>
      <c r="E26" s="26" t="s">
        <v>71</v>
      </c>
      <c r="F26" s="27">
        <v>36</v>
      </c>
      <c r="G26" s="25"/>
      <c r="H26" s="10"/>
      <c r="I26" s="15"/>
      <c r="J26" s="64"/>
      <c r="K26" s="64"/>
      <c r="L26" s="8"/>
    </row>
    <row r="27" spans="1:12" s="12" customFormat="1" x14ac:dyDescent="0.3">
      <c r="A27" s="63">
        <v>9</v>
      </c>
      <c r="B27" s="209"/>
      <c r="C27" s="213"/>
      <c r="D27" s="25" t="s">
        <v>72</v>
      </c>
      <c r="E27" s="26" t="s">
        <v>73</v>
      </c>
      <c r="F27" s="27">
        <f>7*6</f>
        <v>42</v>
      </c>
      <c r="G27" s="27">
        <v>25</v>
      </c>
      <c r="H27" s="10"/>
      <c r="I27" s="15"/>
      <c r="J27" s="64"/>
      <c r="K27" s="64"/>
      <c r="L27" s="8"/>
    </row>
    <row r="28" spans="1:12" s="12" customFormat="1" x14ac:dyDescent="0.3">
      <c r="A28" s="63">
        <v>10</v>
      </c>
      <c r="B28" s="209"/>
      <c r="C28" s="213"/>
      <c r="D28" s="25" t="s">
        <v>70</v>
      </c>
      <c r="E28" s="26" t="s">
        <v>74</v>
      </c>
      <c r="F28" s="27">
        <f>5.2*6</f>
        <v>31.200000000000003</v>
      </c>
      <c r="G28" s="25"/>
      <c r="H28" s="10"/>
      <c r="I28" s="15"/>
      <c r="J28" s="64"/>
      <c r="K28" s="64"/>
      <c r="L28" s="8"/>
    </row>
    <row r="29" spans="1:12" s="12" customFormat="1" x14ac:dyDescent="0.3">
      <c r="A29" s="63">
        <v>11</v>
      </c>
      <c r="B29" s="209"/>
      <c r="C29" s="213"/>
      <c r="D29" s="25" t="s">
        <v>70</v>
      </c>
      <c r="E29" s="26" t="s">
        <v>75</v>
      </c>
      <c r="F29" s="27">
        <v>26.7</v>
      </c>
      <c r="G29" s="25"/>
      <c r="H29" s="10"/>
      <c r="I29" s="15"/>
      <c r="J29" s="64"/>
      <c r="K29" s="64"/>
      <c r="L29" s="8"/>
    </row>
    <row r="30" spans="1:12" s="12" customFormat="1" x14ac:dyDescent="0.3">
      <c r="A30" s="63">
        <v>12</v>
      </c>
      <c r="B30" s="224"/>
      <c r="C30" s="213"/>
      <c r="D30" s="34" t="s">
        <v>76</v>
      </c>
      <c r="E30" s="35" t="s">
        <v>77</v>
      </c>
      <c r="F30" s="36">
        <f>3*(9+6.45)</f>
        <v>46.349999999999994</v>
      </c>
      <c r="G30" s="34"/>
      <c r="H30" s="10"/>
      <c r="I30" s="15"/>
      <c r="J30" s="64"/>
      <c r="K30" s="64"/>
      <c r="L30" s="8"/>
    </row>
    <row r="31" spans="1:12" s="12" customFormat="1" ht="31.2" x14ac:dyDescent="0.3">
      <c r="A31" s="63">
        <v>13</v>
      </c>
      <c r="B31" s="225" t="s">
        <v>78</v>
      </c>
      <c r="C31" s="225" t="s">
        <v>55</v>
      </c>
      <c r="D31" s="23" t="s">
        <v>56</v>
      </c>
      <c r="E31" s="37" t="s">
        <v>79</v>
      </c>
      <c r="F31" s="38">
        <v>72</v>
      </c>
      <c r="G31" s="23"/>
      <c r="H31" s="10"/>
      <c r="I31" s="15"/>
      <c r="J31" s="64"/>
      <c r="K31" s="64"/>
      <c r="L31" s="8"/>
    </row>
    <row r="32" spans="1:12" s="12" customFormat="1" x14ac:dyDescent="0.3">
      <c r="A32" s="63">
        <v>14</v>
      </c>
      <c r="B32" s="226"/>
      <c r="C32" s="226"/>
      <c r="D32" s="69" t="s">
        <v>80</v>
      </c>
      <c r="E32" s="70" t="s">
        <v>81</v>
      </c>
      <c r="F32" s="71">
        <v>144</v>
      </c>
      <c r="G32" s="40">
        <v>120</v>
      </c>
      <c r="H32" s="10"/>
      <c r="I32" s="15"/>
      <c r="J32" s="64"/>
      <c r="K32" s="64"/>
      <c r="L32" s="8"/>
    </row>
    <row r="33" spans="1:12" s="12" customFormat="1" x14ac:dyDescent="0.3">
      <c r="A33" s="63">
        <v>15</v>
      </c>
      <c r="B33" s="227"/>
      <c r="C33" s="227"/>
      <c r="D33" s="41" t="s">
        <v>82</v>
      </c>
      <c r="E33" s="42" t="s">
        <v>83</v>
      </c>
      <c r="F33" s="43">
        <f>4.3*13.6</f>
        <v>58.48</v>
      </c>
      <c r="G33" s="41"/>
      <c r="H33" s="10"/>
      <c r="I33" s="15"/>
      <c r="J33" s="64"/>
      <c r="K33" s="64"/>
      <c r="L33" s="8"/>
    </row>
    <row r="34" spans="1:12" s="12" customFormat="1" ht="31.2" x14ac:dyDescent="0.3">
      <c r="A34" s="63">
        <v>16</v>
      </c>
      <c r="B34" s="44" t="s">
        <v>84</v>
      </c>
      <c r="C34" s="45" t="s">
        <v>55</v>
      </c>
      <c r="D34" s="46" t="s">
        <v>85</v>
      </c>
      <c r="E34" s="47" t="s">
        <v>86</v>
      </c>
      <c r="F34" s="44">
        <f>8*8</f>
        <v>64</v>
      </c>
      <c r="G34" s="46"/>
      <c r="H34" s="10"/>
      <c r="I34" s="15"/>
      <c r="J34" s="64"/>
      <c r="K34" s="64"/>
      <c r="L34" s="8"/>
    </row>
    <row r="35" spans="1:12" s="12" customFormat="1" x14ac:dyDescent="0.3">
      <c r="A35" s="63">
        <v>17</v>
      </c>
      <c r="B35" s="208" t="s">
        <v>87</v>
      </c>
      <c r="C35" s="211" t="s">
        <v>55</v>
      </c>
      <c r="D35" s="48" t="s">
        <v>88</v>
      </c>
      <c r="E35" s="49" t="s">
        <v>89</v>
      </c>
      <c r="F35" s="50">
        <v>19.8</v>
      </c>
      <c r="G35" s="48"/>
      <c r="H35" s="10"/>
      <c r="I35" s="15"/>
      <c r="J35" s="64"/>
      <c r="K35" s="64"/>
      <c r="L35" s="8"/>
    </row>
    <row r="36" spans="1:12" s="12" customFormat="1" ht="46.8" x14ac:dyDescent="0.3">
      <c r="A36" s="63">
        <v>18</v>
      </c>
      <c r="B36" s="209"/>
      <c r="C36" s="209"/>
      <c r="D36" s="51" t="s">
        <v>90</v>
      </c>
      <c r="E36" s="26" t="s">
        <v>91</v>
      </c>
      <c r="F36" s="52">
        <v>18.899999999999999</v>
      </c>
      <c r="G36" s="51"/>
      <c r="H36" s="10"/>
      <c r="I36" s="15"/>
      <c r="J36" s="64"/>
      <c r="K36" s="64"/>
      <c r="L36" s="8"/>
    </row>
    <row r="37" spans="1:12" s="12" customFormat="1" ht="46.8" x14ac:dyDescent="0.3">
      <c r="A37" s="63">
        <v>19</v>
      </c>
      <c r="B37" s="210"/>
      <c r="C37" s="210"/>
      <c r="D37" s="53" t="s">
        <v>92</v>
      </c>
      <c r="E37" s="29" t="s">
        <v>93</v>
      </c>
      <c r="F37" s="54">
        <v>18.899999999999999</v>
      </c>
      <c r="G37" s="53"/>
      <c r="H37" s="10"/>
      <c r="I37" s="15"/>
      <c r="J37" s="64"/>
      <c r="K37" s="64"/>
      <c r="L37" s="8"/>
    </row>
    <row r="38" spans="1:12" s="12" customFormat="1" ht="31.2" x14ac:dyDescent="0.3">
      <c r="A38" s="63">
        <v>20</v>
      </c>
      <c r="B38" s="44" t="s">
        <v>94</v>
      </c>
      <c r="C38" s="45" t="s">
        <v>55</v>
      </c>
      <c r="D38" s="77" t="s">
        <v>95</v>
      </c>
      <c r="E38" s="78" t="s">
        <v>96</v>
      </c>
      <c r="F38" s="79">
        <v>365</v>
      </c>
      <c r="G38" s="46"/>
      <c r="H38" s="10"/>
      <c r="I38" s="15"/>
      <c r="J38" s="64"/>
      <c r="K38" s="64"/>
      <c r="L38" s="8"/>
    </row>
    <row r="39" spans="1:12" s="12" customFormat="1" ht="31.2" x14ac:dyDescent="0.3">
      <c r="A39" s="63">
        <v>21</v>
      </c>
      <c r="B39" s="44" t="s">
        <v>97</v>
      </c>
      <c r="C39" s="45" t="s">
        <v>55</v>
      </c>
      <c r="D39" s="46" t="s">
        <v>98</v>
      </c>
      <c r="E39" s="47" t="s">
        <v>99</v>
      </c>
      <c r="F39" s="44">
        <v>952</v>
      </c>
      <c r="G39" s="46"/>
      <c r="H39" s="10"/>
      <c r="I39" s="15"/>
      <c r="J39" s="64"/>
      <c r="K39" s="64"/>
      <c r="L39" s="8"/>
    </row>
    <row r="40" spans="1:12" s="12" customFormat="1" ht="31.2" x14ac:dyDescent="0.3">
      <c r="A40" s="27">
        <v>22</v>
      </c>
      <c r="B40" s="212" t="s">
        <v>100</v>
      </c>
      <c r="C40" s="212" t="s">
        <v>55</v>
      </c>
      <c r="D40" s="80" t="s">
        <v>101</v>
      </c>
      <c r="E40" s="81" t="s">
        <v>102</v>
      </c>
      <c r="F40" s="82">
        <f>13.5*5.5</f>
        <v>74.25</v>
      </c>
      <c r="G40" s="73"/>
      <c r="H40" s="10"/>
      <c r="I40" s="15"/>
      <c r="J40" s="64"/>
      <c r="K40" s="64"/>
      <c r="L40" s="8"/>
    </row>
    <row r="41" spans="1:12" s="12" customFormat="1" ht="31.2" x14ac:dyDescent="0.3">
      <c r="A41" s="27">
        <v>23</v>
      </c>
      <c r="B41" s="213"/>
      <c r="C41" s="213"/>
      <c r="D41" s="25" t="s">
        <v>103</v>
      </c>
      <c r="E41" s="55"/>
      <c r="F41" s="56">
        <v>8</v>
      </c>
      <c r="G41" s="56"/>
      <c r="H41" s="10"/>
      <c r="I41" s="15"/>
      <c r="J41" s="64"/>
      <c r="K41" s="64"/>
      <c r="L41" s="8"/>
    </row>
    <row r="42" spans="1:12" s="12" customFormat="1" ht="46.8" x14ac:dyDescent="0.3">
      <c r="A42" s="57">
        <v>24</v>
      </c>
      <c r="B42" s="213"/>
      <c r="C42" s="213"/>
      <c r="D42" s="58" t="s">
        <v>90</v>
      </c>
      <c r="E42" s="59" t="s">
        <v>104</v>
      </c>
      <c r="F42" s="57">
        <f>4.5*4</f>
        <v>18</v>
      </c>
      <c r="G42" s="65"/>
      <c r="H42" s="10"/>
      <c r="I42" s="15"/>
      <c r="J42" s="64"/>
      <c r="K42" s="64"/>
      <c r="L42" s="8"/>
    </row>
    <row r="43" spans="1:12" s="12" customFormat="1" ht="46.8" x14ac:dyDescent="0.3">
      <c r="A43" s="27">
        <v>25</v>
      </c>
      <c r="B43" s="213"/>
      <c r="C43" s="213"/>
      <c r="D43" s="58" t="s">
        <v>105</v>
      </c>
      <c r="E43" s="59" t="s">
        <v>106</v>
      </c>
      <c r="F43" s="57">
        <f>4.5*4</f>
        <v>18</v>
      </c>
      <c r="G43" s="65"/>
      <c r="H43" s="10"/>
      <c r="I43" s="15"/>
      <c r="J43" s="64"/>
      <c r="K43" s="64"/>
      <c r="L43" s="8"/>
    </row>
    <row r="44" spans="1:12" s="12" customFormat="1" x14ac:dyDescent="0.3">
      <c r="A44" s="57">
        <v>26</v>
      </c>
      <c r="B44" s="213"/>
      <c r="C44" s="213"/>
      <c r="D44" s="83" t="s">
        <v>107</v>
      </c>
      <c r="E44" s="70" t="s">
        <v>108</v>
      </c>
      <c r="F44" s="71">
        <f>4.5*4</f>
        <v>18</v>
      </c>
      <c r="G44" s="72"/>
      <c r="H44" s="10"/>
      <c r="I44" s="15"/>
      <c r="J44" s="64"/>
      <c r="K44" s="64"/>
      <c r="L44" s="8"/>
    </row>
    <row r="45" spans="1:12" s="12" customFormat="1" ht="31.2" x14ac:dyDescent="0.3">
      <c r="A45" s="27">
        <v>27</v>
      </c>
      <c r="B45" s="213"/>
      <c r="C45" s="213"/>
      <c r="D45" s="60" t="s">
        <v>109</v>
      </c>
      <c r="E45" s="26"/>
      <c r="F45" s="27">
        <f>2*4</f>
        <v>8</v>
      </c>
      <c r="G45" s="72"/>
      <c r="H45" s="10"/>
      <c r="I45" s="15"/>
      <c r="J45" s="64"/>
      <c r="K45" s="64"/>
      <c r="L45" s="8"/>
    </row>
    <row r="46" spans="1:12" s="12" customFormat="1" ht="46.8" x14ac:dyDescent="0.3">
      <c r="A46" s="57">
        <v>28</v>
      </c>
      <c r="B46" s="213"/>
      <c r="C46" s="213"/>
      <c r="D46" s="58" t="s">
        <v>110</v>
      </c>
      <c r="E46" s="59" t="s">
        <v>111</v>
      </c>
      <c r="F46" s="57">
        <v>75</v>
      </c>
      <c r="G46" s="65"/>
      <c r="H46" s="10"/>
      <c r="I46" s="15"/>
      <c r="J46" s="64"/>
      <c r="K46" s="64"/>
      <c r="L46" s="8"/>
    </row>
    <row r="47" spans="1:12" s="12" customFormat="1" x14ac:dyDescent="0.3">
      <c r="A47" s="27">
        <v>29</v>
      </c>
      <c r="B47" s="213"/>
      <c r="C47" s="213"/>
      <c r="D47" s="61" t="s">
        <v>112</v>
      </c>
      <c r="E47" s="26" t="s">
        <v>113</v>
      </c>
      <c r="F47" s="27">
        <v>49.5</v>
      </c>
      <c r="G47" s="72"/>
      <c r="H47" s="10"/>
      <c r="I47" s="15"/>
      <c r="J47" s="64"/>
      <c r="K47" s="64"/>
      <c r="L47" s="8"/>
    </row>
    <row r="48" spans="1:12" x14ac:dyDescent="0.3">
      <c r="A48" s="30">
        <v>30</v>
      </c>
      <c r="B48" s="214"/>
      <c r="C48" s="214"/>
      <c r="D48" s="62" t="s">
        <v>114</v>
      </c>
      <c r="E48" s="29" t="s">
        <v>115</v>
      </c>
      <c r="F48" s="30">
        <f>2*5.5</f>
        <v>11</v>
      </c>
      <c r="G48" s="45"/>
      <c r="H48" s="13"/>
      <c r="I48" s="13"/>
      <c r="J48" s="13"/>
      <c r="K48" s="13"/>
      <c r="L48" s="13"/>
    </row>
    <row r="49" spans="1:12" x14ac:dyDescent="0.3">
      <c r="A49" s="221" t="s">
        <v>21</v>
      </c>
      <c r="B49" s="222"/>
      <c r="C49" s="222"/>
      <c r="D49" s="222"/>
      <c r="E49" s="222"/>
      <c r="F49" s="222"/>
      <c r="G49" s="222"/>
      <c r="H49" s="222"/>
      <c r="I49" s="222"/>
      <c r="J49" s="222"/>
      <c r="K49" s="222"/>
      <c r="L49" s="223"/>
    </row>
    <row r="50" spans="1:12" s="91" customFormat="1" x14ac:dyDescent="0.3">
      <c r="A50" s="84">
        <v>31</v>
      </c>
      <c r="B50" s="215" t="s">
        <v>116</v>
      </c>
      <c r="C50" s="218" t="s">
        <v>55</v>
      </c>
      <c r="D50" s="85" t="s">
        <v>117</v>
      </c>
      <c r="E50" s="86" t="s">
        <v>118</v>
      </c>
      <c r="F50" s="87" t="s">
        <v>119</v>
      </c>
      <c r="G50" s="88">
        <v>56</v>
      </c>
      <c r="H50" s="89">
        <v>60</v>
      </c>
      <c r="I50" s="89">
        <v>48</v>
      </c>
      <c r="J50" s="90"/>
      <c r="K50" s="90"/>
      <c r="L50" s="90"/>
    </row>
    <row r="51" spans="1:12" s="91" customFormat="1" x14ac:dyDescent="0.3">
      <c r="A51" s="92">
        <v>32</v>
      </c>
      <c r="B51" s="216"/>
      <c r="C51" s="219"/>
      <c r="D51" s="93" t="s">
        <v>120</v>
      </c>
      <c r="E51" s="94" t="s">
        <v>121</v>
      </c>
      <c r="F51" s="92">
        <v>67.5</v>
      </c>
      <c r="G51" s="95">
        <v>56</v>
      </c>
      <c r="H51" s="89">
        <v>60</v>
      </c>
      <c r="I51" s="89">
        <v>48</v>
      </c>
      <c r="J51" s="90"/>
      <c r="K51" s="90"/>
      <c r="L51" s="90"/>
    </row>
    <row r="52" spans="1:12" s="91" customFormat="1" x14ac:dyDescent="0.3">
      <c r="A52" s="92">
        <v>33</v>
      </c>
      <c r="B52" s="216"/>
      <c r="C52" s="219"/>
      <c r="D52" s="93" t="s">
        <v>117</v>
      </c>
      <c r="E52" s="94" t="s">
        <v>122</v>
      </c>
      <c r="F52" s="92" t="s">
        <v>119</v>
      </c>
      <c r="G52" s="95">
        <v>56</v>
      </c>
      <c r="H52" s="89">
        <v>60</v>
      </c>
      <c r="I52" s="89">
        <v>48</v>
      </c>
      <c r="J52" s="90"/>
      <c r="K52" s="90"/>
      <c r="L52" s="90"/>
    </row>
    <row r="53" spans="1:12" s="91" customFormat="1" x14ac:dyDescent="0.3">
      <c r="A53" s="92">
        <v>34</v>
      </c>
      <c r="B53" s="216"/>
      <c r="C53" s="219"/>
      <c r="D53" s="93" t="s">
        <v>117</v>
      </c>
      <c r="E53" s="94" t="s">
        <v>123</v>
      </c>
      <c r="F53" s="92" t="s">
        <v>119</v>
      </c>
      <c r="G53" s="95">
        <v>56</v>
      </c>
      <c r="H53" s="89">
        <v>60</v>
      </c>
      <c r="I53" s="89">
        <v>48</v>
      </c>
      <c r="J53" s="90"/>
      <c r="K53" s="90"/>
      <c r="L53" s="90"/>
    </row>
    <row r="54" spans="1:12" s="91" customFormat="1" x14ac:dyDescent="0.3">
      <c r="A54" s="92">
        <v>35</v>
      </c>
      <c r="B54" s="216"/>
      <c r="C54" s="219"/>
      <c r="D54" s="93" t="s">
        <v>117</v>
      </c>
      <c r="E54" s="94" t="s">
        <v>124</v>
      </c>
      <c r="F54" s="92" t="s">
        <v>119</v>
      </c>
      <c r="G54" s="95">
        <v>56</v>
      </c>
      <c r="H54" s="89">
        <v>60</v>
      </c>
      <c r="I54" s="89">
        <v>48</v>
      </c>
      <c r="J54" s="90"/>
      <c r="K54" s="90"/>
      <c r="L54" s="90"/>
    </row>
    <row r="55" spans="1:12" s="91" customFormat="1" x14ac:dyDescent="0.3">
      <c r="A55" s="92">
        <v>36</v>
      </c>
      <c r="B55" s="216"/>
      <c r="C55" s="220"/>
      <c r="D55" s="96" t="s">
        <v>125</v>
      </c>
      <c r="E55" s="97" t="s">
        <v>126</v>
      </c>
      <c r="F55" s="98"/>
      <c r="G55" s="99"/>
      <c r="H55" s="89"/>
      <c r="I55" s="89"/>
      <c r="J55" s="90"/>
      <c r="K55" s="90"/>
      <c r="L55" s="90"/>
    </row>
    <row r="56" spans="1:12" s="91" customFormat="1" x14ac:dyDescent="0.3">
      <c r="A56" s="92">
        <v>37</v>
      </c>
      <c r="B56" s="216"/>
      <c r="C56" s="218" t="s">
        <v>67</v>
      </c>
      <c r="D56" s="85" t="s">
        <v>117</v>
      </c>
      <c r="E56" s="86" t="s">
        <v>127</v>
      </c>
      <c r="F56" s="87" t="s">
        <v>119</v>
      </c>
      <c r="G56" s="88">
        <v>56</v>
      </c>
      <c r="H56" s="89">
        <v>60</v>
      </c>
      <c r="I56" s="89">
        <v>48</v>
      </c>
      <c r="J56" s="100"/>
      <c r="K56" s="100"/>
      <c r="L56" s="100"/>
    </row>
    <row r="57" spans="1:12" s="91" customFormat="1" x14ac:dyDescent="0.3">
      <c r="A57" s="92">
        <v>38</v>
      </c>
      <c r="B57" s="216"/>
      <c r="C57" s="219"/>
      <c r="D57" s="101" t="s">
        <v>117</v>
      </c>
      <c r="E57" s="94" t="s">
        <v>128</v>
      </c>
      <c r="F57" s="92" t="s">
        <v>119</v>
      </c>
      <c r="G57" s="95">
        <v>56</v>
      </c>
      <c r="H57" s="89">
        <v>60</v>
      </c>
      <c r="I57" s="89">
        <v>48</v>
      </c>
      <c r="J57" s="90"/>
      <c r="K57" s="90"/>
      <c r="L57" s="90"/>
    </row>
    <row r="58" spans="1:12" s="91" customFormat="1" x14ac:dyDescent="0.3">
      <c r="A58" s="92">
        <v>39</v>
      </c>
      <c r="B58" s="216"/>
      <c r="C58" s="219"/>
      <c r="D58" s="101" t="s">
        <v>117</v>
      </c>
      <c r="E58" s="94" t="s">
        <v>129</v>
      </c>
      <c r="F58" s="92" t="s">
        <v>119</v>
      </c>
      <c r="G58" s="95">
        <v>56</v>
      </c>
      <c r="H58" s="89">
        <v>60</v>
      </c>
      <c r="I58" s="89">
        <v>48</v>
      </c>
      <c r="J58" s="90"/>
      <c r="K58" s="90"/>
      <c r="L58" s="90"/>
    </row>
    <row r="59" spans="1:12" s="91" customFormat="1" x14ac:dyDescent="0.3">
      <c r="A59" s="92">
        <v>40</v>
      </c>
      <c r="B59" s="216"/>
      <c r="C59" s="219"/>
      <c r="D59" s="101" t="s">
        <v>117</v>
      </c>
      <c r="E59" s="94" t="s">
        <v>130</v>
      </c>
      <c r="F59" s="92" t="s">
        <v>119</v>
      </c>
      <c r="G59" s="95">
        <v>56</v>
      </c>
      <c r="H59" s="89">
        <v>60</v>
      </c>
      <c r="I59" s="89">
        <v>48</v>
      </c>
      <c r="J59" s="90"/>
      <c r="K59" s="90"/>
      <c r="L59" s="90"/>
    </row>
    <row r="60" spans="1:12" s="91" customFormat="1" x14ac:dyDescent="0.3">
      <c r="A60" s="92">
        <v>41</v>
      </c>
      <c r="B60" s="216"/>
      <c r="C60" s="220"/>
      <c r="D60" s="96" t="s">
        <v>117</v>
      </c>
      <c r="E60" s="97" t="s">
        <v>131</v>
      </c>
      <c r="F60" s="98">
        <f>13*7.5</f>
        <v>97.5</v>
      </c>
      <c r="G60" s="98">
        <v>80</v>
      </c>
      <c r="H60" s="89">
        <v>60</v>
      </c>
      <c r="I60" s="89">
        <v>48</v>
      </c>
      <c r="J60" s="90"/>
      <c r="K60" s="90"/>
      <c r="L60" s="90"/>
    </row>
    <row r="61" spans="1:12" s="91" customFormat="1" x14ac:dyDescent="0.3">
      <c r="A61" s="92">
        <v>42</v>
      </c>
      <c r="B61" s="216"/>
      <c r="C61" s="219" t="s">
        <v>132</v>
      </c>
      <c r="D61" s="93" t="s">
        <v>117</v>
      </c>
      <c r="E61" s="102" t="s">
        <v>133</v>
      </c>
      <c r="F61" s="84" t="s">
        <v>119</v>
      </c>
      <c r="G61" s="103">
        <v>56</v>
      </c>
      <c r="H61" s="89">
        <v>60</v>
      </c>
      <c r="I61" s="89">
        <v>48</v>
      </c>
      <c r="J61" s="90"/>
      <c r="K61" s="90"/>
      <c r="L61" s="90"/>
    </row>
    <row r="62" spans="1:12" s="91" customFormat="1" x14ac:dyDescent="0.3">
      <c r="A62" s="92">
        <v>43</v>
      </c>
      <c r="B62" s="216"/>
      <c r="C62" s="219"/>
      <c r="D62" s="101" t="s">
        <v>117</v>
      </c>
      <c r="E62" s="94" t="s">
        <v>134</v>
      </c>
      <c r="F62" s="92" t="s">
        <v>119</v>
      </c>
      <c r="G62" s="95">
        <v>56</v>
      </c>
      <c r="H62" s="89">
        <v>60</v>
      </c>
      <c r="I62" s="89">
        <v>48</v>
      </c>
      <c r="J62" s="90"/>
      <c r="K62" s="90"/>
      <c r="L62" s="90"/>
    </row>
    <row r="63" spans="1:12" s="91" customFormat="1" x14ac:dyDescent="0.3">
      <c r="A63" s="92">
        <v>44</v>
      </c>
      <c r="B63" s="216"/>
      <c r="C63" s="219"/>
      <c r="D63" s="101" t="s">
        <v>117</v>
      </c>
      <c r="E63" s="94" t="s">
        <v>135</v>
      </c>
      <c r="F63" s="92" t="s">
        <v>119</v>
      </c>
      <c r="G63" s="95">
        <v>56</v>
      </c>
      <c r="H63" s="89">
        <v>60</v>
      </c>
      <c r="I63" s="89">
        <v>48</v>
      </c>
      <c r="J63" s="90"/>
      <c r="K63" s="90"/>
      <c r="L63" s="90"/>
    </row>
    <row r="64" spans="1:12" s="91" customFormat="1" x14ac:dyDescent="0.3">
      <c r="A64" s="92">
        <v>45</v>
      </c>
      <c r="B64" s="216"/>
      <c r="C64" s="219"/>
      <c r="D64" s="101" t="s">
        <v>117</v>
      </c>
      <c r="E64" s="94" t="s">
        <v>136</v>
      </c>
      <c r="F64" s="92" t="s">
        <v>119</v>
      </c>
      <c r="G64" s="95">
        <v>56</v>
      </c>
      <c r="H64" s="89">
        <v>60</v>
      </c>
      <c r="I64" s="89">
        <v>48</v>
      </c>
      <c r="J64" s="90"/>
      <c r="K64" s="90"/>
      <c r="L64" s="90"/>
    </row>
    <row r="65" spans="1:12" s="91" customFormat="1" x14ac:dyDescent="0.3">
      <c r="A65" s="92">
        <v>46</v>
      </c>
      <c r="B65" s="217"/>
      <c r="C65" s="220"/>
      <c r="D65" s="96" t="s">
        <v>117</v>
      </c>
      <c r="E65" s="97" t="s">
        <v>137</v>
      </c>
      <c r="F65" s="98">
        <f>13*7.5</f>
        <v>97.5</v>
      </c>
      <c r="G65" s="98">
        <v>80</v>
      </c>
      <c r="H65" s="89">
        <v>60</v>
      </c>
      <c r="I65" s="89">
        <v>48</v>
      </c>
      <c r="J65" s="90"/>
      <c r="K65" s="90"/>
      <c r="L65" s="90"/>
    </row>
    <row r="66" spans="1:12" s="91" customFormat="1" x14ac:dyDescent="0.3">
      <c r="A66" s="234" t="s">
        <v>22</v>
      </c>
      <c r="B66" s="235"/>
      <c r="C66" s="235"/>
      <c r="D66" s="235"/>
      <c r="E66" s="235"/>
      <c r="F66" s="235"/>
      <c r="G66" s="235"/>
      <c r="H66" s="235"/>
      <c r="I66" s="235"/>
      <c r="J66" s="235"/>
      <c r="K66" s="235"/>
      <c r="L66" s="236"/>
    </row>
    <row r="67" spans="1:12" s="91" customFormat="1" x14ac:dyDescent="0.3">
      <c r="A67" s="84">
        <v>47</v>
      </c>
      <c r="B67" s="218" t="s">
        <v>138</v>
      </c>
      <c r="C67" s="218" t="s">
        <v>55</v>
      </c>
      <c r="D67" s="85" t="s">
        <v>139</v>
      </c>
      <c r="E67" s="86" t="s">
        <v>140</v>
      </c>
      <c r="F67" s="87"/>
      <c r="G67" s="87"/>
      <c r="H67" s="89">
        <v>60</v>
      </c>
      <c r="I67" s="89">
        <v>48</v>
      </c>
      <c r="J67" s="90"/>
      <c r="K67" s="90"/>
      <c r="L67" s="90"/>
    </row>
    <row r="68" spans="1:12" s="91" customFormat="1" ht="31.2" x14ac:dyDescent="0.3">
      <c r="A68" s="92">
        <v>48</v>
      </c>
      <c r="B68" s="219"/>
      <c r="C68" s="219"/>
      <c r="D68" s="101" t="s">
        <v>141</v>
      </c>
      <c r="E68" s="104" t="s">
        <v>142</v>
      </c>
      <c r="F68" s="92" t="s">
        <v>119</v>
      </c>
      <c r="G68" s="92"/>
      <c r="H68" s="89">
        <v>60</v>
      </c>
      <c r="I68" s="89">
        <v>48</v>
      </c>
      <c r="J68" s="90"/>
      <c r="K68" s="90"/>
      <c r="L68" s="90"/>
    </row>
    <row r="69" spans="1:12" s="91" customFormat="1" x14ac:dyDescent="0.3">
      <c r="A69" s="84">
        <v>49</v>
      </c>
      <c r="B69" s="219"/>
      <c r="C69" s="219"/>
      <c r="D69" s="101" t="s">
        <v>117</v>
      </c>
      <c r="E69" s="94" t="s">
        <v>143</v>
      </c>
      <c r="F69" s="92">
        <v>67.5</v>
      </c>
      <c r="G69" s="95">
        <v>56</v>
      </c>
      <c r="H69" s="89">
        <v>60</v>
      </c>
      <c r="I69" s="89">
        <v>48</v>
      </c>
      <c r="J69" s="90"/>
      <c r="K69" s="90"/>
      <c r="L69" s="90"/>
    </row>
    <row r="70" spans="1:12" s="91" customFormat="1" x14ac:dyDescent="0.3">
      <c r="A70" s="92">
        <v>50</v>
      </c>
      <c r="B70" s="219"/>
      <c r="C70" s="219"/>
      <c r="D70" s="101" t="s">
        <v>117</v>
      </c>
      <c r="E70" s="94" t="s">
        <v>144</v>
      </c>
      <c r="F70" s="92" t="s">
        <v>119</v>
      </c>
      <c r="G70" s="95">
        <v>56</v>
      </c>
      <c r="H70" s="89">
        <v>60</v>
      </c>
      <c r="I70" s="89">
        <v>48</v>
      </c>
      <c r="J70" s="90"/>
      <c r="K70" s="90"/>
      <c r="L70" s="90"/>
    </row>
    <row r="71" spans="1:12" s="91" customFormat="1" x14ac:dyDescent="0.3">
      <c r="A71" s="84">
        <v>51</v>
      </c>
      <c r="B71" s="219"/>
      <c r="C71" s="219"/>
      <c r="D71" s="101" t="s">
        <v>117</v>
      </c>
      <c r="E71" s="104" t="s">
        <v>145</v>
      </c>
      <c r="F71" s="92" t="s">
        <v>119</v>
      </c>
      <c r="G71" s="95">
        <v>56</v>
      </c>
      <c r="H71" s="89">
        <v>60</v>
      </c>
      <c r="I71" s="89">
        <v>48</v>
      </c>
      <c r="J71" s="90"/>
      <c r="K71" s="90"/>
      <c r="L71" s="90"/>
    </row>
    <row r="72" spans="1:12" s="91" customFormat="1" x14ac:dyDescent="0.3">
      <c r="A72" s="92">
        <v>52</v>
      </c>
      <c r="B72" s="219"/>
      <c r="C72" s="219"/>
      <c r="D72" s="101" t="s">
        <v>117</v>
      </c>
      <c r="E72" s="94" t="s">
        <v>146</v>
      </c>
      <c r="F72" s="92" t="s">
        <v>119</v>
      </c>
      <c r="G72" s="95">
        <v>56</v>
      </c>
      <c r="H72" s="89">
        <v>60</v>
      </c>
      <c r="I72" s="89">
        <v>48</v>
      </c>
      <c r="J72" s="90"/>
      <c r="K72" s="90"/>
      <c r="L72" s="90"/>
    </row>
    <row r="73" spans="1:12" s="91" customFormat="1" x14ac:dyDescent="0.3">
      <c r="A73" s="84">
        <v>53</v>
      </c>
      <c r="B73" s="219"/>
      <c r="C73" s="220"/>
      <c r="D73" s="96" t="s">
        <v>147</v>
      </c>
      <c r="E73" s="97"/>
      <c r="F73" s="98"/>
      <c r="G73" s="98"/>
      <c r="H73" s="89">
        <v>60</v>
      </c>
      <c r="I73" s="89">
        <v>48</v>
      </c>
      <c r="J73" s="90"/>
      <c r="K73" s="90"/>
      <c r="L73" s="90"/>
    </row>
    <row r="74" spans="1:12" s="91" customFormat="1" x14ac:dyDescent="0.3">
      <c r="A74" s="92">
        <v>54</v>
      </c>
      <c r="B74" s="219"/>
      <c r="C74" s="218" t="s">
        <v>67</v>
      </c>
      <c r="D74" s="85" t="s">
        <v>117</v>
      </c>
      <c r="E74" s="86" t="s">
        <v>148</v>
      </c>
      <c r="F74" s="87" t="s">
        <v>119</v>
      </c>
      <c r="G74" s="88">
        <v>56</v>
      </c>
      <c r="H74" s="100"/>
      <c r="I74" s="100"/>
      <c r="J74" s="100"/>
      <c r="K74" s="100"/>
      <c r="L74" s="100"/>
    </row>
    <row r="75" spans="1:12" s="91" customFormat="1" x14ac:dyDescent="0.3">
      <c r="A75" s="84">
        <v>55</v>
      </c>
      <c r="B75" s="219"/>
      <c r="C75" s="219"/>
      <c r="D75" s="101" t="s">
        <v>117</v>
      </c>
      <c r="E75" s="94" t="s">
        <v>149</v>
      </c>
      <c r="F75" s="92" t="s">
        <v>119</v>
      </c>
      <c r="G75" s="95">
        <v>56</v>
      </c>
      <c r="H75" s="89">
        <v>60</v>
      </c>
      <c r="I75" s="89">
        <v>48</v>
      </c>
      <c r="J75" s="90"/>
      <c r="K75" s="90"/>
      <c r="L75" s="90"/>
    </row>
    <row r="76" spans="1:12" s="91" customFormat="1" x14ac:dyDescent="0.3">
      <c r="A76" s="92">
        <v>56</v>
      </c>
      <c r="B76" s="219"/>
      <c r="C76" s="219"/>
      <c r="D76" s="101" t="s">
        <v>117</v>
      </c>
      <c r="E76" s="94" t="s">
        <v>150</v>
      </c>
      <c r="F76" s="92" t="s">
        <v>119</v>
      </c>
      <c r="G76" s="95">
        <v>56</v>
      </c>
      <c r="H76" s="89">
        <v>60</v>
      </c>
      <c r="I76" s="89">
        <v>48</v>
      </c>
      <c r="J76" s="90"/>
      <c r="K76" s="90"/>
      <c r="L76" s="90"/>
    </row>
    <row r="77" spans="1:12" s="91" customFormat="1" x14ac:dyDescent="0.3">
      <c r="A77" s="84">
        <v>57</v>
      </c>
      <c r="B77" s="219"/>
      <c r="C77" s="219"/>
      <c r="D77" s="101" t="s">
        <v>117</v>
      </c>
      <c r="E77" s="94" t="s">
        <v>151</v>
      </c>
      <c r="F77" s="92" t="s">
        <v>119</v>
      </c>
      <c r="G77" s="95">
        <v>56</v>
      </c>
      <c r="H77" s="89">
        <v>60</v>
      </c>
      <c r="I77" s="89">
        <v>48</v>
      </c>
      <c r="J77" s="90"/>
      <c r="K77" s="90"/>
      <c r="L77" s="90"/>
    </row>
    <row r="78" spans="1:12" s="91" customFormat="1" x14ac:dyDescent="0.3">
      <c r="A78" s="92">
        <v>58</v>
      </c>
      <c r="B78" s="219"/>
      <c r="C78" s="220"/>
      <c r="D78" s="96" t="s">
        <v>117</v>
      </c>
      <c r="E78" s="97" t="s">
        <v>152</v>
      </c>
      <c r="F78" s="98">
        <f>13*7.5</f>
        <v>97.5</v>
      </c>
      <c r="G78" s="98">
        <v>80</v>
      </c>
      <c r="H78" s="89">
        <v>60</v>
      </c>
      <c r="I78" s="89">
        <v>48</v>
      </c>
      <c r="J78" s="90"/>
      <c r="K78" s="90"/>
      <c r="L78" s="90"/>
    </row>
    <row r="79" spans="1:12" s="91" customFormat="1" x14ac:dyDescent="0.3">
      <c r="A79" s="84">
        <v>59</v>
      </c>
      <c r="B79" s="219"/>
      <c r="C79" s="219" t="s">
        <v>132</v>
      </c>
      <c r="D79" s="93" t="s">
        <v>117</v>
      </c>
      <c r="E79" s="102" t="s">
        <v>153</v>
      </c>
      <c r="F79" s="84" t="s">
        <v>119</v>
      </c>
      <c r="G79" s="103">
        <v>56</v>
      </c>
      <c r="H79" s="89">
        <v>60</v>
      </c>
      <c r="I79" s="89">
        <v>48</v>
      </c>
      <c r="J79" s="90"/>
      <c r="K79" s="90"/>
      <c r="L79" s="90"/>
    </row>
    <row r="80" spans="1:12" s="91" customFormat="1" x14ac:dyDescent="0.3">
      <c r="A80" s="92">
        <v>60</v>
      </c>
      <c r="B80" s="219"/>
      <c r="C80" s="219"/>
      <c r="D80" s="101" t="s">
        <v>117</v>
      </c>
      <c r="E80" s="94" t="s">
        <v>154</v>
      </c>
      <c r="F80" s="92" t="s">
        <v>119</v>
      </c>
      <c r="G80" s="95">
        <v>56</v>
      </c>
      <c r="H80" s="89">
        <v>60</v>
      </c>
      <c r="I80" s="89">
        <v>48</v>
      </c>
      <c r="J80" s="90"/>
      <c r="K80" s="90"/>
      <c r="L80" s="90"/>
    </row>
    <row r="81" spans="1:12" s="91" customFormat="1" x14ac:dyDescent="0.3">
      <c r="A81" s="84">
        <v>61</v>
      </c>
      <c r="B81" s="219"/>
      <c r="C81" s="219"/>
      <c r="D81" s="101" t="s">
        <v>117</v>
      </c>
      <c r="E81" s="94" t="s">
        <v>155</v>
      </c>
      <c r="F81" s="92" t="s">
        <v>119</v>
      </c>
      <c r="G81" s="95">
        <v>56</v>
      </c>
      <c r="H81" s="89">
        <v>60</v>
      </c>
      <c r="I81" s="89">
        <v>48</v>
      </c>
      <c r="J81" s="90"/>
      <c r="K81" s="90"/>
      <c r="L81" s="90"/>
    </row>
    <row r="82" spans="1:12" s="91" customFormat="1" x14ac:dyDescent="0.3">
      <c r="A82" s="92">
        <v>62</v>
      </c>
      <c r="B82" s="219"/>
      <c r="C82" s="219"/>
      <c r="D82" s="101" t="s">
        <v>117</v>
      </c>
      <c r="E82" s="94" t="s">
        <v>156</v>
      </c>
      <c r="F82" s="92" t="s">
        <v>119</v>
      </c>
      <c r="G82" s="95">
        <v>56</v>
      </c>
      <c r="H82" s="89">
        <v>60</v>
      </c>
      <c r="I82" s="89">
        <v>48</v>
      </c>
      <c r="J82" s="90"/>
      <c r="K82" s="90"/>
      <c r="L82" s="90"/>
    </row>
    <row r="83" spans="1:12" s="91" customFormat="1" x14ac:dyDescent="0.3">
      <c r="A83" s="84">
        <v>63</v>
      </c>
      <c r="B83" s="220"/>
      <c r="C83" s="220"/>
      <c r="D83" s="101" t="s">
        <v>117</v>
      </c>
      <c r="E83" s="97" t="s">
        <v>157</v>
      </c>
      <c r="F83" s="98">
        <f>13*7.5</f>
        <v>97.5</v>
      </c>
      <c r="G83" s="98">
        <v>80</v>
      </c>
      <c r="H83" s="105"/>
      <c r="I83" s="105"/>
      <c r="J83" s="106"/>
      <c r="K83" s="106"/>
      <c r="L83" s="107"/>
    </row>
    <row r="84" spans="1:12" x14ac:dyDescent="0.3">
      <c r="A84" s="221" t="s">
        <v>47</v>
      </c>
      <c r="B84" s="222"/>
      <c r="C84" s="222"/>
      <c r="D84" s="222"/>
      <c r="E84" s="222"/>
      <c r="F84" s="222"/>
      <c r="G84" s="222"/>
      <c r="H84" s="222"/>
      <c r="I84" s="222"/>
      <c r="J84" s="222"/>
      <c r="K84" s="222"/>
      <c r="L84" s="223"/>
    </row>
    <row r="85" spans="1:12" x14ac:dyDescent="0.3">
      <c r="A85" s="7">
        <v>32</v>
      </c>
      <c r="B85" s="7"/>
      <c r="C85" s="231">
        <v>2</v>
      </c>
      <c r="D85" s="14" t="s">
        <v>25</v>
      </c>
      <c r="E85" s="17" t="s">
        <v>26</v>
      </c>
      <c r="F85" s="16"/>
      <c r="G85" s="18"/>
      <c r="H85" s="7">
        <v>60</v>
      </c>
      <c r="I85" s="7">
        <v>48</v>
      </c>
      <c r="J85" s="16"/>
      <c r="K85" s="16"/>
      <c r="L85" s="16"/>
    </row>
    <row r="86" spans="1:12" x14ac:dyDescent="0.3">
      <c r="A86" s="7">
        <v>33</v>
      </c>
      <c r="B86" s="7"/>
      <c r="C86" s="231"/>
      <c r="D86" s="14" t="s">
        <v>25</v>
      </c>
      <c r="E86" s="17" t="s">
        <v>27</v>
      </c>
      <c r="F86" s="16"/>
      <c r="G86" s="18"/>
      <c r="H86" s="7">
        <v>60</v>
      </c>
      <c r="I86" s="7">
        <v>48</v>
      </c>
      <c r="J86" s="16"/>
      <c r="K86" s="16"/>
      <c r="L86" s="16"/>
    </row>
    <row r="87" spans="1:12" x14ac:dyDescent="0.3">
      <c r="A87" s="7">
        <v>34</v>
      </c>
      <c r="B87" s="7"/>
      <c r="C87" s="231"/>
      <c r="D87" s="14" t="s">
        <v>25</v>
      </c>
      <c r="E87" s="17" t="s">
        <v>28</v>
      </c>
      <c r="F87" s="16"/>
      <c r="G87" s="18"/>
      <c r="H87" s="7">
        <v>60</v>
      </c>
      <c r="I87" s="7">
        <v>48</v>
      </c>
      <c r="J87" s="16"/>
      <c r="K87" s="16"/>
      <c r="L87" s="16"/>
    </row>
    <row r="88" spans="1:12" x14ac:dyDescent="0.3">
      <c r="A88" s="7">
        <v>35</v>
      </c>
      <c r="B88" s="7"/>
      <c r="C88" s="231"/>
      <c r="D88" s="14" t="s">
        <v>25</v>
      </c>
      <c r="E88" s="17" t="s">
        <v>29</v>
      </c>
      <c r="F88" s="16"/>
      <c r="G88" s="18"/>
      <c r="H88" s="7">
        <v>60</v>
      </c>
      <c r="I88" s="7">
        <v>48</v>
      </c>
      <c r="J88" s="16"/>
      <c r="K88" s="16"/>
      <c r="L88" s="16"/>
    </row>
    <row r="89" spans="1:12" x14ac:dyDescent="0.3">
      <c r="A89" s="7">
        <v>36</v>
      </c>
      <c r="B89" s="7"/>
      <c r="C89" s="231"/>
      <c r="D89" s="14" t="s">
        <v>25</v>
      </c>
      <c r="E89" s="17" t="s">
        <v>30</v>
      </c>
      <c r="F89" s="16"/>
      <c r="G89" s="18"/>
      <c r="H89" s="7">
        <v>60</v>
      </c>
      <c r="I89" s="7">
        <v>48</v>
      </c>
      <c r="J89" s="16"/>
      <c r="K89" s="16"/>
      <c r="L89" s="16"/>
    </row>
    <row r="90" spans="1:12" x14ac:dyDescent="0.3">
      <c r="A90" s="7">
        <v>37</v>
      </c>
      <c r="B90" s="7"/>
      <c r="C90" s="231"/>
      <c r="D90" s="14" t="s">
        <v>25</v>
      </c>
      <c r="E90" s="17" t="s">
        <v>31</v>
      </c>
      <c r="F90" s="16"/>
      <c r="G90" s="18"/>
      <c r="H90" s="7">
        <v>60</v>
      </c>
      <c r="I90" s="7">
        <v>48</v>
      </c>
      <c r="J90" s="16"/>
      <c r="K90" s="16"/>
      <c r="L90" s="16"/>
    </row>
    <row r="91" spans="1:12" x14ac:dyDescent="0.3">
      <c r="A91" s="7">
        <v>38</v>
      </c>
      <c r="B91" s="7"/>
      <c r="C91" s="231"/>
      <c r="D91" s="14" t="s">
        <v>25</v>
      </c>
      <c r="E91" s="17" t="s">
        <v>32</v>
      </c>
      <c r="F91" s="16"/>
      <c r="G91" s="18"/>
      <c r="H91" s="7">
        <v>60</v>
      </c>
      <c r="I91" s="7">
        <v>48</v>
      </c>
      <c r="J91" s="16"/>
      <c r="K91" s="16"/>
      <c r="L91" s="16"/>
    </row>
    <row r="92" spans="1:12" x14ac:dyDescent="0.3">
      <c r="A92" s="7">
        <v>39</v>
      </c>
      <c r="B92" s="7"/>
      <c r="C92" s="231"/>
      <c r="D92" s="14" t="s">
        <v>25</v>
      </c>
      <c r="E92" s="17" t="s">
        <v>33</v>
      </c>
      <c r="F92" s="16"/>
      <c r="G92" s="18"/>
      <c r="H92" s="7">
        <v>60</v>
      </c>
      <c r="I92" s="7">
        <v>48</v>
      </c>
      <c r="J92" s="16"/>
      <c r="K92" s="16"/>
      <c r="L92" s="16"/>
    </row>
    <row r="93" spans="1:12" x14ac:dyDescent="0.3">
      <c r="A93" s="7">
        <v>40</v>
      </c>
      <c r="B93" s="7"/>
      <c r="C93" s="231"/>
      <c r="D93" s="14" t="s">
        <v>25</v>
      </c>
      <c r="E93" s="17" t="s">
        <v>34</v>
      </c>
      <c r="F93" s="16"/>
      <c r="G93" s="18"/>
      <c r="H93" s="7">
        <v>60</v>
      </c>
      <c r="I93" s="7">
        <v>48</v>
      </c>
      <c r="J93" s="16"/>
      <c r="K93" s="16"/>
      <c r="L93" s="16"/>
    </row>
    <row r="94" spans="1:12" x14ac:dyDescent="0.3">
      <c r="A94" s="7">
        <v>41</v>
      </c>
      <c r="B94" s="7"/>
      <c r="C94" s="231"/>
      <c r="D94" s="14" t="s">
        <v>25</v>
      </c>
      <c r="E94" s="17" t="s">
        <v>35</v>
      </c>
      <c r="F94" s="16"/>
      <c r="G94" s="18"/>
      <c r="H94" s="7">
        <v>60</v>
      </c>
      <c r="I94" s="7">
        <v>48</v>
      </c>
      <c r="J94" s="16"/>
      <c r="K94" s="16"/>
      <c r="L94" s="16"/>
    </row>
    <row r="95" spans="1:12" x14ac:dyDescent="0.3">
      <c r="A95" s="7">
        <v>42</v>
      </c>
      <c r="B95" s="7"/>
      <c r="C95" s="231"/>
      <c r="D95" s="14" t="s">
        <v>25</v>
      </c>
      <c r="E95" s="17" t="s">
        <v>36</v>
      </c>
      <c r="F95" s="16"/>
      <c r="G95" s="18"/>
      <c r="H95" s="7">
        <v>60</v>
      </c>
      <c r="I95" s="7">
        <v>48</v>
      </c>
      <c r="J95" s="16"/>
      <c r="K95" s="16"/>
      <c r="L95" s="16"/>
    </row>
    <row r="96" spans="1:12" x14ac:dyDescent="0.3">
      <c r="A96" s="7">
        <v>43</v>
      </c>
      <c r="B96" s="7"/>
      <c r="C96" s="231">
        <v>3</v>
      </c>
      <c r="D96" s="14" t="s">
        <v>25</v>
      </c>
      <c r="E96" s="17" t="s">
        <v>37</v>
      </c>
      <c r="F96" s="16"/>
      <c r="G96" s="18"/>
      <c r="H96" s="7">
        <v>60</v>
      </c>
      <c r="I96" s="7">
        <v>48</v>
      </c>
      <c r="J96" s="16"/>
      <c r="K96" s="16"/>
      <c r="L96" s="16"/>
    </row>
    <row r="97" spans="1:12" x14ac:dyDescent="0.3">
      <c r="A97" s="7">
        <v>44</v>
      </c>
      <c r="B97" s="7"/>
      <c r="C97" s="231"/>
      <c r="D97" s="14" t="s">
        <v>25</v>
      </c>
      <c r="E97" s="17" t="s">
        <v>38</v>
      </c>
      <c r="F97" s="16"/>
      <c r="G97" s="18"/>
      <c r="H97" s="13"/>
      <c r="I97" s="13"/>
      <c r="J97" s="13"/>
      <c r="K97" s="13"/>
      <c r="L97" s="13"/>
    </row>
    <row r="98" spans="1:12" x14ac:dyDescent="0.3">
      <c r="A98" s="7">
        <v>45</v>
      </c>
      <c r="B98" s="7"/>
      <c r="C98" s="231"/>
      <c r="D98" s="14" t="s">
        <v>25</v>
      </c>
      <c r="E98" s="17" t="s">
        <v>39</v>
      </c>
      <c r="F98" s="16"/>
      <c r="G98" s="18"/>
      <c r="H98" s="7">
        <v>60</v>
      </c>
      <c r="I98" s="7">
        <v>48</v>
      </c>
      <c r="J98" s="18"/>
      <c r="K98" s="18"/>
      <c r="L98" s="18"/>
    </row>
    <row r="99" spans="1:12" x14ac:dyDescent="0.3">
      <c r="A99" s="7">
        <v>46</v>
      </c>
      <c r="B99" s="7"/>
      <c r="C99" s="231"/>
      <c r="D99" s="14" t="s">
        <v>25</v>
      </c>
      <c r="E99" s="17" t="s">
        <v>40</v>
      </c>
      <c r="F99" s="16"/>
      <c r="G99" s="18"/>
      <c r="H99" s="7">
        <v>60</v>
      </c>
      <c r="I99" s="7">
        <v>48</v>
      </c>
      <c r="J99" s="18"/>
      <c r="K99" s="18"/>
      <c r="L99" s="18"/>
    </row>
    <row r="100" spans="1:12" x14ac:dyDescent="0.3">
      <c r="A100" s="7">
        <v>47</v>
      </c>
      <c r="B100" s="7"/>
      <c r="C100" s="231"/>
      <c r="D100" s="14" t="s">
        <v>25</v>
      </c>
      <c r="E100" s="17" t="s">
        <v>41</v>
      </c>
      <c r="F100" s="16"/>
      <c r="G100" s="18"/>
      <c r="H100" s="7">
        <v>60</v>
      </c>
      <c r="I100" s="7">
        <v>48</v>
      </c>
      <c r="J100" s="18"/>
      <c r="K100" s="18"/>
      <c r="L100" s="18"/>
    </row>
    <row r="101" spans="1:12" x14ac:dyDescent="0.3">
      <c r="A101" s="7">
        <v>48</v>
      </c>
      <c r="B101" s="7"/>
      <c r="C101" s="231"/>
      <c r="D101" s="14" t="s">
        <v>25</v>
      </c>
      <c r="E101" s="17" t="s">
        <v>42</v>
      </c>
      <c r="F101" s="16"/>
      <c r="G101" s="18"/>
      <c r="H101" s="7">
        <v>60</v>
      </c>
      <c r="I101" s="7">
        <v>48</v>
      </c>
      <c r="J101" s="18"/>
      <c r="K101" s="18"/>
      <c r="L101" s="18"/>
    </row>
    <row r="102" spans="1:12" x14ac:dyDescent="0.3">
      <c r="A102" s="7">
        <v>49</v>
      </c>
      <c r="B102" s="7"/>
      <c r="C102" s="231"/>
      <c r="D102" s="14" t="s">
        <v>25</v>
      </c>
      <c r="E102" s="17" t="s">
        <v>43</v>
      </c>
      <c r="F102" s="16"/>
      <c r="G102" s="74"/>
    </row>
    <row r="103" spans="1:12" x14ac:dyDescent="0.3">
      <c r="A103" s="7">
        <v>50</v>
      </c>
      <c r="B103" s="7"/>
      <c r="C103" s="231"/>
      <c r="D103" s="14" t="s">
        <v>25</v>
      </c>
      <c r="E103" s="17" t="s">
        <v>44</v>
      </c>
      <c r="F103" s="16"/>
      <c r="G103" s="74"/>
    </row>
    <row r="104" spans="1:12" x14ac:dyDescent="0.3">
      <c r="A104" s="7">
        <v>51</v>
      </c>
      <c r="B104" s="7"/>
      <c r="C104" s="231"/>
      <c r="D104" s="14" t="s">
        <v>25</v>
      </c>
      <c r="E104" s="17" t="s">
        <v>45</v>
      </c>
      <c r="F104" s="16"/>
      <c r="G104" s="74"/>
    </row>
    <row r="105" spans="1:12" x14ac:dyDescent="0.3">
      <c r="A105" s="7">
        <v>52</v>
      </c>
      <c r="B105" s="7"/>
      <c r="C105" s="231"/>
      <c r="D105" s="14" t="s">
        <v>25</v>
      </c>
      <c r="E105" s="17" t="s">
        <v>46</v>
      </c>
      <c r="F105" s="16"/>
      <c r="G105" s="74"/>
    </row>
    <row r="106" spans="1:12" x14ac:dyDescent="0.3">
      <c r="A106" s="13" t="s">
        <v>47</v>
      </c>
      <c r="B106" s="13"/>
      <c r="C106" s="13"/>
      <c r="D106" s="13"/>
      <c r="E106" s="13"/>
      <c r="F106" s="13"/>
      <c r="G106" s="75"/>
    </row>
    <row r="107" spans="1:12" ht="18" x14ac:dyDescent="0.3">
      <c r="C107" s="230">
        <v>2</v>
      </c>
      <c r="D107" s="14" t="s">
        <v>25</v>
      </c>
      <c r="E107" s="19" t="s">
        <v>48</v>
      </c>
      <c r="F107" s="18"/>
      <c r="G107" s="74"/>
    </row>
    <row r="108" spans="1:12" ht="18" x14ac:dyDescent="0.3">
      <c r="C108" s="230"/>
      <c r="D108" s="14" t="s">
        <v>25</v>
      </c>
      <c r="E108" s="20" t="s">
        <v>49</v>
      </c>
      <c r="F108" s="18"/>
      <c r="G108" s="74"/>
    </row>
    <row r="109" spans="1:12" ht="18" x14ac:dyDescent="0.3">
      <c r="C109" s="230"/>
      <c r="D109" s="14" t="s">
        <v>25</v>
      </c>
      <c r="E109" s="21" t="s">
        <v>50</v>
      </c>
      <c r="F109" s="18"/>
      <c r="G109" s="74"/>
    </row>
    <row r="110" spans="1:12" ht="18" x14ac:dyDescent="0.3">
      <c r="C110" s="230"/>
      <c r="D110" s="14" t="s">
        <v>25</v>
      </c>
      <c r="E110" s="20" t="s">
        <v>51</v>
      </c>
      <c r="F110" s="18"/>
      <c r="G110" s="74"/>
    </row>
  </sheetData>
  <mergeCells count="36">
    <mergeCell ref="C107:C110"/>
    <mergeCell ref="C96:C105"/>
    <mergeCell ref="C85:C95"/>
    <mergeCell ref="L16:L18"/>
    <mergeCell ref="K17:K18"/>
    <mergeCell ref="J17:J18"/>
    <mergeCell ref="F16:I16"/>
    <mergeCell ref="J16:K16"/>
    <mergeCell ref="H17:I17"/>
    <mergeCell ref="G17:G18"/>
    <mergeCell ref="A66:L66"/>
    <mergeCell ref="A84:L84"/>
    <mergeCell ref="B67:B83"/>
    <mergeCell ref="C67:C73"/>
    <mergeCell ref="C74:C78"/>
    <mergeCell ref="C79:C83"/>
    <mergeCell ref="A16:A18"/>
    <mergeCell ref="C16:C18"/>
    <mergeCell ref="F17:F18"/>
    <mergeCell ref="E16:E18"/>
    <mergeCell ref="B16:B18"/>
    <mergeCell ref="D16:D18"/>
    <mergeCell ref="B19:B30"/>
    <mergeCell ref="C19:C24"/>
    <mergeCell ref="C25:C30"/>
    <mergeCell ref="B31:B33"/>
    <mergeCell ref="C31:C33"/>
    <mergeCell ref="B35:B37"/>
    <mergeCell ref="C35:C37"/>
    <mergeCell ref="B40:B48"/>
    <mergeCell ref="C40:C48"/>
    <mergeCell ref="B50:B65"/>
    <mergeCell ref="C50:C55"/>
    <mergeCell ref="C56:C60"/>
    <mergeCell ref="C61:C65"/>
    <mergeCell ref="A49:L49"/>
  </mergeCells>
  <pageMargins left="0.75" right="0.75" top="0.5" bottom="0.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E11"/>
  <sheetViews>
    <sheetView topLeftCell="A7" workbookViewId="0">
      <selection activeCell="A13" sqref="A13:E19"/>
    </sheetView>
  </sheetViews>
  <sheetFormatPr defaultRowHeight="16.8" x14ac:dyDescent="0.3"/>
  <cols>
    <col min="1" max="1" width="5.44140625" style="12" customWidth="1"/>
    <col min="2" max="2" width="31" style="12" customWidth="1"/>
    <col min="3" max="3" width="10.77734375" style="12" customWidth="1"/>
    <col min="4" max="4" width="7.6640625" style="12" customWidth="1"/>
    <col min="5" max="5" width="26.88671875" style="12" customWidth="1"/>
    <col min="6" max="16384" width="8.88671875" style="12"/>
  </cols>
  <sheetData>
    <row r="6" spans="1:5" x14ac:dyDescent="0.3">
      <c r="A6" s="12" t="s">
        <v>174</v>
      </c>
    </row>
    <row r="7" spans="1:5" ht="57.6" customHeight="1" x14ac:dyDescent="0.3">
      <c r="A7" s="110" t="s">
        <v>10</v>
      </c>
      <c r="B7" s="110" t="s">
        <v>159</v>
      </c>
      <c r="C7" s="110" t="s">
        <v>160</v>
      </c>
      <c r="D7" s="110" t="s">
        <v>161</v>
      </c>
      <c r="E7" s="110" t="s">
        <v>15</v>
      </c>
    </row>
    <row r="8" spans="1:5" ht="19.2" x14ac:dyDescent="0.3">
      <c r="A8" s="7">
        <v>1</v>
      </c>
      <c r="B8" s="18" t="s">
        <v>173</v>
      </c>
      <c r="C8" s="18" t="s">
        <v>170</v>
      </c>
      <c r="D8" s="7" t="s">
        <v>165</v>
      </c>
      <c r="E8" s="18" t="s">
        <v>169</v>
      </c>
    </row>
    <row r="9" spans="1:5" ht="19.2" x14ac:dyDescent="0.3">
      <c r="A9" s="7">
        <v>2</v>
      </c>
      <c r="B9" s="18" t="s">
        <v>162</v>
      </c>
      <c r="C9" s="18" t="s">
        <v>170</v>
      </c>
      <c r="D9" s="7" t="s">
        <v>166</v>
      </c>
      <c r="E9" s="18" t="s">
        <v>169</v>
      </c>
    </row>
    <row r="10" spans="1:5" ht="19.2" x14ac:dyDescent="0.3">
      <c r="A10" s="7">
        <v>3</v>
      </c>
      <c r="B10" s="18" t="s">
        <v>163</v>
      </c>
      <c r="C10" s="18" t="s">
        <v>170</v>
      </c>
      <c r="D10" s="7" t="s">
        <v>167</v>
      </c>
      <c r="E10" s="18" t="s">
        <v>171</v>
      </c>
    </row>
    <row r="11" spans="1:5" ht="19.2" x14ac:dyDescent="0.3">
      <c r="A11" s="7">
        <v>4</v>
      </c>
      <c r="B11" s="18" t="s">
        <v>164</v>
      </c>
      <c r="C11" s="18" t="s">
        <v>170</v>
      </c>
      <c r="D11" s="7" t="s">
        <v>168</v>
      </c>
      <c r="E11" s="18" t="s">
        <v>172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workbookViewId="0">
      <selection activeCell="C5" sqref="C5"/>
    </sheetView>
  </sheetViews>
  <sheetFormatPr defaultRowHeight="14.4" x14ac:dyDescent="0.3"/>
  <cols>
    <col min="1" max="1" width="6.109375" customWidth="1"/>
    <col min="2" max="2" width="34.44140625" customWidth="1"/>
    <col min="3" max="3" width="14.6640625" customWidth="1"/>
    <col min="4" max="4" width="7.5546875" customWidth="1"/>
    <col min="5" max="5" width="19" customWidth="1"/>
  </cols>
  <sheetData>
    <row r="1" spans="1:5" ht="16.8" x14ac:dyDescent="0.3">
      <c r="A1" s="12" t="s">
        <v>175</v>
      </c>
      <c r="B1" s="12"/>
      <c r="C1" s="12"/>
      <c r="D1" s="12"/>
      <c r="E1" s="12"/>
    </row>
    <row r="2" spans="1:5" ht="16.8" x14ac:dyDescent="0.3">
      <c r="A2" s="12"/>
      <c r="B2" s="12"/>
      <c r="C2" s="12"/>
      <c r="D2" s="12"/>
      <c r="E2" s="12"/>
    </row>
    <row r="3" spans="1:5" ht="50.4" x14ac:dyDescent="0.3">
      <c r="A3" s="110" t="s">
        <v>10</v>
      </c>
      <c r="B3" s="110" t="s">
        <v>11</v>
      </c>
      <c r="C3" s="110" t="s">
        <v>160</v>
      </c>
      <c r="D3" s="110" t="s">
        <v>161</v>
      </c>
      <c r="E3" s="110" t="s">
        <v>15</v>
      </c>
    </row>
    <row r="4" spans="1:5" ht="19.2" x14ac:dyDescent="0.3">
      <c r="A4" s="7">
        <v>1</v>
      </c>
      <c r="B4" s="18" t="s">
        <v>178</v>
      </c>
      <c r="C4" s="111" t="s">
        <v>176</v>
      </c>
      <c r="D4" s="7" t="s">
        <v>182</v>
      </c>
      <c r="E4" s="18"/>
    </row>
    <row r="5" spans="1:5" ht="19.2" x14ac:dyDescent="0.3">
      <c r="A5" s="7">
        <v>2</v>
      </c>
      <c r="B5" s="18" t="s">
        <v>179</v>
      </c>
      <c r="C5" s="111" t="s">
        <v>176</v>
      </c>
      <c r="D5" s="7" t="s">
        <v>183</v>
      </c>
      <c r="E5" s="18" t="s">
        <v>186</v>
      </c>
    </row>
    <row r="6" spans="1:5" ht="19.2" x14ac:dyDescent="0.3">
      <c r="A6" s="7">
        <v>3</v>
      </c>
      <c r="B6" s="18" t="s">
        <v>180</v>
      </c>
      <c r="C6" s="111" t="s">
        <v>176</v>
      </c>
      <c r="D6" s="7" t="s">
        <v>184</v>
      </c>
      <c r="E6" s="112"/>
    </row>
    <row r="7" spans="1:5" ht="36" x14ac:dyDescent="0.3">
      <c r="A7" s="22">
        <v>4</v>
      </c>
      <c r="B7" s="113" t="s">
        <v>181</v>
      </c>
      <c r="C7" s="114" t="s">
        <v>177</v>
      </c>
      <c r="D7" s="22" t="s">
        <v>185</v>
      </c>
      <c r="E7" s="113"/>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workbookViewId="0">
      <selection activeCell="E7" sqref="E7"/>
    </sheetView>
  </sheetViews>
  <sheetFormatPr defaultRowHeight="16.8" x14ac:dyDescent="0.3"/>
  <cols>
    <col min="1" max="1" width="5.5546875" style="12" customWidth="1"/>
    <col min="2" max="2" width="34.6640625" style="12" customWidth="1"/>
    <col min="3" max="3" width="12" style="12" customWidth="1"/>
    <col min="4" max="4" width="7.88671875" style="12" customWidth="1"/>
    <col min="5" max="5" width="17.21875" style="12" customWidth="1"/>
    <col min="6" max="16384" width="8.88671875" style="12"/>
  </cols>
  <sheetData>
    <row r="1" spans="1:5" x14ac:dyDescent="0.3">
      <c r="A1" s="12" t="s">
        <v>187</v>
      </c>
    </row>
    <row r="3" spans="1:5" ht="50.4" x14ac:dyDescent="0.3">
      <c r="A3" s="110" t="s">
        <v>10</v>
      </c>
      <c r="B3" s="110" t="s">
        <v>11</v>
      </c>
      <c r="C3" s="110" t="s">
        <v>160</v>
      </c>
      <c r="D3" s="110" t="s">
        <v>161</v>
      </c>
      <c r="E3" s="110" t="s">
        <v>15</v>
      </c>
    </row>
    <row r="4" spans="1:5" ht="58.2" customHeight="1" x14ac:dyDescent="0.3">
      <c r="A4" s="22">
        <v>1</v>
      </c>
      <c r="B4" s="109" t="s">
        <v>188</v>
      </c>
      <c r="C4" s="115" t="s">
        <v>192</v>
      </c>
      <c r="D4" s="22">
        <v>60</v>
      </c>
      <c r="E4" s="109" t="s">
        <v>194</v>
      </c>
    </row>
    <row r="5" spans="1:5" ht="36" x14ac:dyDescent="0.3">
      <c r="A5" s="22">
        <v>2</v>
      </c>
      <c r="B5" s="113" t="s">
        <v>189</v>
      </c>
      <c r="C5" s="115" t="s">
        <v>193</v>
      </c>
      <c r="D5" s="22" t="s">
        <v>195</v>
      </c>
      <c r="E5" s="109" t="s">
        <v>197</v>
      </c>
    </row>
    <row r="6" spans="1:5" ht="19.2" x14ac:dyDescent="0.3">
      <c r="A6" s="22">
        <v>3</v>
      </c>
      <c r="B6" s="113" t="s">
        <v>190</v>
      </c>
      <c r="C6" s="115" t="s">
        <v>192</v>
      </c>
      <c r="D6" s="22">
        <v>45</v>
      </c>
      <c r="E6" s="109" t="s">
        <v>196</v>
      </c>
    </row>
    <row r="7" spans="1:5" ht="43.8" customHeight="1" x14ac:dyDescent="0.3">
      <c r="A7" s="22">
        <v>4</v>
      </c>
      <c r="B7" s="113" t="s">
        <v>191</v>
      </c>
      <c r="C7" s="115" t="s">
        <v>192</v>
      </c>
      <c r="D7" s="22">
        <v>30</v>
      </c>
      <c r="E7" s="109" t="s">
        <v>198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A3" sqref="A3:E11"/>
    </sheetView>
  </sheetViews>
  <sheetFormatPr defaultRowHeight="16.8" x14ac:dyDescent="0.3"/>
  <cols>
    <col min="1" max="1" width="5.5546875" style="12" customWidth="1"/>
    <col min="2" max="2" width="33.33203125" style="12" customWidth="1"/>
    <col min="3" max="3" width="11.21875" style="12" customWidth="1"/>
    <col min="4" max="4" width="7.88671875" style="12" customWidth="1"/>
    <col min="5" max="5" width="22.77734375" style="12" customWidth="1"/>
    <col min="6" max="16384" width="8.88671875" style="12"/>
  </cols>
  <sheetData>
    <row r="1" spans="1:5" x14ac:dyDescent="0.3">
      <c r="A1" s="12" t="s">
        <v>199</v>
      </c>
    </row>
    <row r="3" spans="1:5" ht="50.4" x14ac:dyDescent="0.3">
      <c r="A3" s="110" t="s">
        <v>10</v>
      </c>
      <c r="B3" s="110" t="s">
        <v>11</v>
      </c>
      <c r="C3" s="110" t="s">
        <v>160</v>
      </c>
      <c r="D3" s="110" t="s">
        <v>161</v>
      </c>
      <c r="E3" s="110" t="s">
        <v>15</v>
      </c>
    </row>
    <row r="4" spans="1:5" ht="19.2" x14ac:dyDescent="0.3">
      <c r="A4" s="22">
        <v>1</v>
      </c>
      <c r="B4" s="109" t="s">
        <v>200</v>
      </c>
      <c r="C4" s="115" t="s">
        <v>176</v>
      </c>
      <c r="D4" s="22" t="s">
        <v>167</v>
      </c>
      <c r="E4" s="109"/>
    </row>
    <row r="5" spans="1:5" ht="19.2" x14ac:dyDescent="0.3">
      <c r="A5" s="22">
        <v>2</v>
      </c>
      <c r="B5" s="113" t="s">
        <v>201</v>
      </c>
      <c r="C5" s="115" t="s">
        <v>176</v>
      </c>
      <c r="D5" s="22" t="s">
        <v>208</v>
      </c>
      <c r="E5" s="109" t="s">
        <v>171</v>
      </c>
    </row>
    <row r="6" spans="1:5" ht="19.2" x14ac:dyDescent="0.3">
      <c r="A6" s="22">
        <v>3</v>
      </c>
      <c r="B6" s="113" t="s">
        <v>202</v>
      </c>
      <c r="C6" s="115" t="s">
        <v>192</v>
      </c>
      <c r="D6" s="22">
        <v>15</v>
      </c>
      <c r="E6" s="109" t="s">
        <v>209</v>
      </c>
    </row>
    <row r="7" spans="1:5" ht="19.2" x14ac:dyDescent="0.3">
      <c r="A7" s="22">
        <v>4</v>
      </c>
      <c r="B7" s="113" t="s">
        <v>203</v>
      </c>
      <c r="C7" s="115" t="s">
        <v>176</v>
      </c>
      <c r="D7" s="22" t="s">
        <v>208</v>
      </c>
      <c r="E7" s="109"/>
    </row>
    <row r="8" spans="1:5" ht="19.2" x14ac:dyDescent="0.3">
      <c r="A8" s="22">
        <v>5</v>
      </c>
      <c r="B8" s="18" t="s">
        <v>204</v>
      </c>
      <c r="C8" s="115" t="s">
        <v>192</v>
      </c>
      <c r="D8" s="7">
        <v>18</v>
      </c>
      <c r="E8" s="109" t="s">
        <v>210</v>
      </c>
    </row>
    <row r="9" spans="1:5" ht="19.2" x14ac:dyDescent="0.3">
      <c r="A9" s="22">
        <v>6</v>
      </c>
      <c r="B9" s="18" t="s">
        <v>205</v>
      </c>
      <c r="C9" s="115" t="s">
        <v>176</v>
      </c>
      <c r="D9" s="7" t="s">
        <v>208</v>
      </c>
      <c r="E9" s="109" t="s">
        <v>171</v>
      </c>
    </row>
    <row r="10" spans="1:5" ht="19.2" x14ac:dyDescent="0.3">
      <c r="A10" s="22">
        <v>7</v>
      </c>
      <c r="B10" s="18" t="s">
        <v>206</v>
      </c>
      <c r="C10" s="115" t="s">
        <v>192</v>
      </c>
      <c r="D10" s="7">
        <v>36</v>
      </c>
      <c r="E10" s="109" t="s">
        <v>211</v>
      </c>
    </row>
    <row r="11" spans="1:5" ht="19.2" x14ac:dyDescent="0.3">
      <c r="A11" s="22">
        <v>8</v>
      </c>
      <c r="B11" s="18" t="s">
        <v>207</v>
      </c>
      <c r="C11" s="115" t="s">
        <v>192</v>
      </c>
      <c r="D11" s="7">
        <v>8</v>
      </c>
      <c r="E11" s="109"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0"/>
  <sheetViews>
    <sheetView tabSelected="1" workbookViewId="0">
      <pane xSplit="4" ySplit="7" topLeftCell="E86" activePane="bottomRight" state="frozen"/>
      <selection pane="topRight" activeCell="E1" sqref="E1"/>
      <selection pane="bottomLeft" activeCell="A11" sqref="A11"/>
      <selection pane="bottomRight" activeCell="D93" sqref="D93"/>
    </sheetView>
  </sheetViews>
  <sheetFormatPr defaultRowHeight="14.4" x14ac:dyDescent="0.3"/>
  <cols>
    <col min="1" max="1" width="4.88671875" style="121" customWidth="1"/>
    <col min="2" max="2" width="9.88671875" style="121" customWidth="1"/>
    <col min="3" max="3" width="8.44140625" style="121" customWidth="1"/>
    <col min="4" max="4" width="48.88671875" style="121" customWidth="1"/>
    <col min="5" max="5" width="11.33203125" style="127" customWidth="1"/>
    <col min="6" max="6" width="7.33203125" style="121" customWidth="1"/>
    <col min="7" max="7" width="7.6640625" style="121" customWidth="1"/>
    <col min="8" max="8" width="6" style="121" customWidth="1"/>
    <col min="9" max="9" width="7.44140625" style="121" customWidth="1"/>
    <col min="10" max="10" width="5.44140625" style="279" customWidth="1"/>
    <col min="11" max="11" width="7" style="121" customWidth="1"/>
    <col min="12" max="12" width="12.88671875" style="121" customWidth="1"/>
    <col min="13" max="256" width="8.88671875" style="121"/>
    <col min="257" max="257" width="4.88671875" style="121" customWidth="1"/>
    <col min="258" max="258" width="8.44140625" style="121" customWidth="1"/>
    <col min="259" max="259" width="7" style="121" customWidth="1"/>
    <col min="260" max="260" width="54.44140625" style="121" customWidth="1"/>
    <col min="261" max="261" width="11.33203125" style="121" customWidth="1"/>
    <col min="262" max="262" width="14.109375" style="121" customWidth="1"/>
    <col min="263" max="263" width="22.44140625" style="121" customWidth="1"/>
    <col min="264" max="512" width="8.88671875" style="121"/>
    <col min="513" max="513" width="4.88671875" style="121" customWidth="1"/>
    <col min="514" max="514" width="8.44140625" style="121" customWidth="1"/>
    <col min="515" max="515" width="7" style="121" customWidth="1"/>
    <col min="516" max="516" width="54.44140625" style="121" customWidth="1"/>
    <col min="517" max="517" width="11.33203125" style="121" customWidth="1"/>
    <col min="518" max="518" width="14.109375" style="121" customWidth="1"/>
    <col min="519" max="519" width="22.44140625" style="121" customWidth="1"/>
    <col min="520" max="768" width="8.88671875" style="121"/>
    <col min="769" max="769" width="4.88671875" style="121" customWidth="1"/>
    <col min="770" max="770" width="8.44140625" style="121" customWidth="1"/>
    <col min="771" max="771" width="7" style="121" customWidth="1"/>
    <col min="772" max="772" width="54.44140625" style="121" customWidth="1"/>
    <col min="773" max="773" width="11.33203125" style="121" customWidth="1"/>
    <col min="774" max="774" width="14.109375" style="121" customWidth="1"/>
    <col min="775" max="775" width="22.44140625" style="121" customWidth="1"/>
    <col min="776" max="1024" width="8.88671875" style="121"/>
    <col min="1025" max="1025" width="4.88671875" style="121" customWidth="1"/>
    <col min="1026" max="1026" width="8.44140625" style="121" customWidth="1"/>
    <col min="1027" max="1027" width="7" style="121" customWidth="1"/>
    <col min="1028" max="1028" width="54.44140625" style="121" customWidth="1"/>
    <col min="1029" max="1029" width="11.33203125" style="121" customWidth="1"/>
    <col min="1030" max="1030" width="14.109375" style="121" customWidth="1"/>
    <col min="1031" max="1031" width="22.44140625" style="121" customWidth="1"/>
    <col min="1032" max="1280" width="8.88671875" style="121"/>
    <col min="1281" max="1281" width="4.88671875" style="121" customWidth="1"/>
    <col min="1282" max="1282" width="8.44140625" style="121" customWidth="1"/>
    <col min="1283" max="1283" width="7" style="121" customWidth="1"/>
    <col min="1284" max="1284" width="54.44140625" style="121" customWidth="1"/>
    <col min="1285" max="1285" width="11.33203125" style="121" customWidth="1"/>
    <col min="1286" max="1286" width="14.109375" style="121" customWidth="1"/>
    <col min="1287" max="1287" width="22.44140625" style="121" customWidth="1"/>
    <col min="1288" max="1536" width="8.88671875" style="121"/>
    <col min="1537" max="1537" width="4.88671875" style="121" customWidth="1"/>
    <col min="1538" max="1538" width="8.44140625" style="121" customWidth="1"/>
    <col min="1539" max="1539" width="7" style="121" customWidth="1"/>
    <col min="1540" max="1540" width="54.44140625" style="121" customWidth="1"/>
    <col min="1541" max="1541" width="11.33203125" style="121" customWidth="1"/>
    <col min="1542" max="1542" width="14.109375" style="121" customWidth="1"/>
    <col min="1543" max="1543" width="22.44140625" style="121" customWidth="1"/>
    <col min="1544" max="1792" width="8.88671875" style="121"/>
    <col min="1793" max="1793" width="4.88671875" style="121" customWidth="1"/>
    <col min="1794" max="1794" width="8.44140625" style="121" customWidth="1"/>
    <col min="1795" max="1795" width="7" style="121" customWidth="1"/>
    <col min="1796" max="1796" width="54.44140625" style="121" customWidth="1"/>
    <col min="1797" max="1797" width="11.33203125" style="121" customWidth="1"/>
    <col min="1798" max="1798" width="14.109375" style="121" customWidth="1"/>
    <col min="1799" max="1799" width="22.44140625" style="121" customWidth="1"/>
    <col min="1800" max="2048" width="8.88671875" style="121"/>
    <col min="2049" max="2049" width="4.88671875" style="121" customWidth="1"/>
    <col min="2050" max="2050" width="8.44140625" style="121" customWidth="1"/>
    <col min="2051" max="2051" width="7" style="121" customWidth="1"/>
    <col min="2052" max="2052" width="54.44140625" style="121" customWidth="1"/>
    <col min="2053" max="2053" width="11.33203125" style="121" customWidth="1"/>
    <col min="2054" max="2054" width="14.109375" style="121" customWidth="1"/>
    <col min="2055" max="2055" width="22.44140625" style="121" customWidth="1"/>
    <col min="2056" max="2304" width="8.88671875" style="121"/>
    <col min="2305" max="2305" width="4.88671875" style="121" customWidth="1"/>
    <col min="2306" max="2306" width="8.44140625" style="121" customWidth="1"/>
    <col min="2307" max="2307" width="7" style="121" customWidth="1"/>
    <col min="2308" max="2308" width="54.44140625" style="121" customWidth="1"/>
    <col min="2309" max="2309" width="11.33203125" style="121" customWidth="1"/>
    <col min="2310" max="2310" width="14.109375" style="121" customWidth="1"/>
    <col min="2311" max="2311" width="22.44140625" style="121" customWidth="1"/>
    <col min="2312" max="2560" width="8.88671875" style="121"/>
    <col min="2561" max="2561" width="4.88671875" style="121" customWidth="1"/>
    <col min="2562" max="2562" width="8.44140625" style="121" customWidth="1"/>
    <col min="2563" max="2563" width="7" style="121" customWidth="1"/>
    <col min="2564" max="2564" width="54.44140625" style="121" customWidth="1"/>
    <col min="2565" max="2565" width="11.33203125" style="121" customWidth="1"/>
    <col min="2566" max="2566" width="14.109375" style="121" customWidth="1"/>
    <col min="2567" max="2567" width="22.44140625" style="121" customWidth="1"/>
    <col min="2568" max="2816" width="8.88671875" style="121"/>
    <col min="2817" max="2817" width="4.88671875" style="121" customWidth="1"/>
    <col min="2818" max="2818" width="8.44140625" style="121" customWidth="1"/>
    <col min="2819" max="2819" width="7" style="121" customWidth="1"/>
    <col min="2820" max="2820" width="54.44140625" style="121" customWidth="1"/>
    <col min="2821" max="2821" width="11.33203125" style="121" customWidth="1"/>
    <col min="2822" max="2822" width="14.109375" style="121" customWidth="1"/>
    <col min="2823" max="2823" width="22.44140625" style="121" customWidth="1"/>
    <col min="2824" max="3072" width="8.88671875" style="121"/>
    <col min="3073" max="3073" width="4.88671875" style="121" customWidth="1"/>
    <col min="3074" max="3074" width="8.44140625" style="121" customWidth="1"/>
    <col min="3075" max="3075" width="7" style="121" customWidth="1"/>
    <col min="3076" max="3076" width="54.44140625" style="121" customWidth="1"/>
    <col min="3077" max="3077" width="11.33203125" style="121" customWidth="1"/>
    <col min="3078" max="3078" width="14.109375" style="121" customWidth="1"/>
    <col min="3079" max="3079" width="22.44140625" style="121" customWidth="1"/>
    <col min="3080" max="3328" width="8.88671875" style="121"/>
    <col min="3329" max="3329" width="4.88671875" style="121" customWidth="1"/>
    <col min="3330" max="3330" width="8.44140625" style="121" customWidth="1"/>
    <col min="3331" max="3331" width="7" style="121" customWidth="1"/>
    <col min="3332" max="3332" width="54.44140625" style="121" customWidth="1"/>
    <col min="3333" max="3333" width="11.33203125" style="121" customWidth="1"/>
    <col min="3334" max="3334" width="14.109375" style="121" customWidth="1"/>
    <col min="3335" max="3335" width="22.44140625" style="121" customWidth="1"/>
    <col min="3336" max="3584" width="8.88671875" style="121"/>
    <col min="3585" max="3585" width="4.88671875" style="121" customWidth="1"/>
    <col min="3586" max="3586" width="8.44140625" style="121" customWidth="1"/>
    <col min="3587" max="3587" width="7" style="121" customWidth="1"/>
    <col min="3588" max="3588" width="54.44140625" style="121" customWidth="1"/>
    <col min="3589" max="3589" width="11.33203125" style="121" customWidth="1"/>
    <col min="3590" max="3590" width="14.109375" style="121" customWidth="1"/>
    <col min="3591" max="3591" width="22.44140625" style="121" customWidth="1"/>
    <col min="3592" max="3840" width="8.88671875" style="121"/>
    <col min="3841" max="3841" width="4.88671875" style="121" customWidth="1"/>
    <col min="3842" max="3842" width="8.44140625" style="121" customWidth="1"/>
    <col min="3843" max="3843" width="7" style="121" customWidth="1"/>
    <col min="3844" max="3844" width="54.44140625" style="121" customWidth="1"/>
    <col min="3845" max="3845" width="11.33203125" style="121" customWidth="1"/>
    <col min="3846" max="3846" width="14.109375" style="121" customWidth="1"/>
    <col min="3847" max="3847" width="22.44140625" style="121" customWidth="1"/>
    <col min="3848" max="4096" width="8.88671875" style="121"/>
    <col min="4097" max="4097" width="4.88671875" style="121" customWidth="1"/>
    <col min="4098" max="4098" width="8.44140625" style="121" customWidth="1"/>
    <col min="4099" max="4099" width="7" style="121" customWidth="1"/>
    <col min="4100" max="4100" width="54.44140625" style="121" customWidth="1"/>
    <col min="4101" max="4101" width="11.33203125" style="121" customWidth="1"/>
    <col min="4102" max="4102" width="14.109375" style="121" customWidth="1"/>
    <col min="4103" max="4103" width="22.44140625" style="121" customWidth="1"/>
    <col min="4104" max="4352" width="8.88671875" style="121"/>
    <col min="4353" max="4353" width="4.88671875" style="121" customWidth="1"/>
    <col min="4354" max="4354" width="8.44140625" style="121" customWidth="1"/>
    <col min="4355" max="4355" width="7" style="121" customWidth="1"/>
    <col min="4356" max="4356" width="54.44140625" style="121" customWidth="1"/>
    <col min="4357" max="4357" width="11.33203125" style="121" customWidth="1"/>
    <col min="4358" max="4358" width="14.109375" style="121" customWidth="1"/>
    <col min="4359" max="4359" width="22.44140625" style="121" customWidth="1"/>
    <col min="4360" max="4608" width="8.88671875" style="121"/>
    <col min="4609" max="4609" width="4.88671875" style="121" customWidth="1"/>
    <col min="4610" max="4610" width="8.44140625" style="121" customWidth="1"/>
    <col min="4611" max="4611" width="7" style="121" customWidth="1"/>
    <col min="4612" max="4612" width="54.44140625" style="121" customWidth="1"/>
    <col min="4613" max="4613" width="11.33203125" style="121" customWidth="1"/>
    <col min="4614" max="4614" width="14.109375" style="121" customWidth="1"/>
    <col min="4615" max="4615" width="22.44140625" style="121" customWidth="1"/>
    <col min="4616" max="4864" width="8.88671875" style="121"/>
    <col min="4865" max="4865" width="4.88671875" style="121" customWidth="1"/>
    <col min="4866" max="4866" width="8.44140625" style="121" customWidth="1"/>
    <col min="4867" max="4867" width="7" style="121" customWidth="1"/>
    <col min="4868" max="4868" width="54.44140625" style="121" customWidth="1"/>
    <col min="4869" max="4869" width="11.33203125" style="121" customWidth="1"/>
    <col min="4870" max="4870" width="14.109375" style="121" customWidth="1"/>
    <col min="4871" max="4871" width="22.44140625" style="121" customWidth="1"/>
    <col min="4872" max="5120" width="8.88671875" style="121"/>
    <col min="5121" max="5121" width="4.88671875" style="121" customWidth="1"/>
    <col min="5122" max="5122" width="8.44140625" style="121" customWidth="1"/>
    <col min="5123" max="5123" width="7" style="121" customWidth="1"/>
    <col min="5124" max="5124" width="54.44140625" style="121" customWidth="1"/>
    <col min="5125" max="5125" width="11.33203125" style="121" customWidth="1"/>
    <col min="5126" max="5126" width="14.109375" style="121" customWidth="1"/>
    <col min="5127" max="5127" width="22.44140625" style="121" customWidth="1"/>
    <col min="5128" max="5376" width="8.88671875" style="121"/>
    <col min="5377" max="5377" width="4.88671875" style="121" customWidth="1"/>
    <col min="5378" max="5378" width="8.44140625" style="121" customWidth="1"/>
    <col min="5379" max="5379" width="7" style="121" customWidth="1"/>
    <col min="5380" max="5380" width="54.44140625" style="121" customWidth="1"/>
    <col min="5381" max="5381" width="11.33203125" style="121" customWidth="1"/>
    <col min="5382" max="5382" width="14.109375" style="121" customWidth="1"/>
    <col min="5383" max="5383" width="22.44140625" style="121" customWidth="1"/>
    <col min="5384" max="5632" width="8.88671875" style="121"/>
    <col min="5633" max="5633" width="4.88671875" style="121" customWidth="1"/>
    <col min="5634" max="5634" width="8.44140625" style="121" customWidth="1"/>
    <col min="5635" max="5635" width="7" style="121" customWidth="1"/>
    <col min="5636" max="5636" width="54.44140625" style="121" customWidth="1"/>
    <col min="5637" max="5637" width="11.33203125" style="121" customWidth="1"/>
    <col min="5638" max="5638" width="14.109375" style="121" customWidth="1"/>
    <col min="5639" max="5639" width="22.44140625" style="121" customWidth="1"/>
    <col min="5640" max="5888" width="8.88671875" style="121"/>
    <col min="5889" max="5889" width="4.88671875" style="121" customWidth="1"/>
    <col min="5890" max="5890" width="8.44140625" style="121" customWidth="1"/>
    <col min="5891" max="5891" width="7" style="121" customWidth="1"/>
    <col min="5892" max="5892" width="54.44140625" style="121" customWidth="1"/>
    <col min="5893" max="5893" width="11.33203125" style="121" customWidth="1"/>
    <col min="5894" max="5894" width="14.109375" style="121" customWidth="1"/>
    <col min="5895" max="5895" width="22.44140625" style="121" customWidth="1"/>
    <col min="5896" max="6144" width="8.88671875" style="121"/>
    <col min="6145" max="6145" width="4.88671875" style="121" customWidth="1"/>
    <col min="6146" max="6146" width="8.44140625" style="121" customWidth="1"/>
    <col min="6147" max="6147" width="7" style="121" customWidth="1"/>
    <col min="6148" max="6148" width="54.44140625" style="121" customWidth="1"/>
    <col min="6149" max="6149" width="11.33203125" style="121" customWidth="1"/>
    <col min="6150" max="6150" width="14.109375" style="121" customWidth="1"/>
    <col min="6151" max="6151" width="22.44140625" style="121" customWidth="1"/>
    <col min="6152" max="6400" width="8.88671875" style="121"/>
    <col min="6401" max="6401" width="4.88671875" style="121" customWidth="1"/>
    <col min="6402" max="6402" width="8.44140625" style="121" customWidth="1"/>
    <col min="6403" max="6403" width="7" style="121" customWidth="1"/>
    <col min="6404" max="6404" width="54.44140625" style="121" customWidth="1"/>
    <col min="6405" max="6405" width="11.33203125" style="121" customWidth="1"/>
    <col min="6406" max="6406" width="14.109375" style="121" customWidth="1"/>
    <col min="6407" max="6407" width="22.44140625" style="121" customWidth="1"/>
    <col min="6408" max="6656" width="8.88671875" style="121"/>
    <col min="6657" max="6657" width="4.88671875" style="121" customWidth="1"/>
    <col min="6658" max="6658" width="8.44140625" style="121" customWidth="1"/>
    <col min="6659" max="6659" width="7" style="121" customWidth="1"/>
    <col min="6660" max="6660" width="54.44140625" style="121" customWidth="1"/>
    <col min="6661" max="6661" width="11.33203125" style="121" customWidth="1"/>
    <col min="6662" max="6662" width="14.109375" style="121" customWidth="1"/>
    <col min="6663" max="6663" width="22.44140625" style="121" customWidth="1"/>
    <col min="6664" max="6912" width="8.88671875" style="121"/>
    <col min="6913" max="6913" width="4.88671875" style="121" customWidth="1"/>
    <col min="6914" max="6914" width="8.44140625" style="121" customWidth="1"/>
    <col min="6915" max="6915" width="7" style="121" customWidth="1"/>
    <col min="6916" max="6916" width="54.44140625" style="121" customWidth="1"/>
    <col min="6917" max="6917" width="11.33203125" style="121" customWidth="1"/>
    <col min="6918" max="6918" width="14.109375" style="121" customWidth="1"/>
    <col min="6919" max="6919" width="22.44140625" style="121" customWidth="1"/>
    <col min="6920" max="7168" width="8.88671875" style="121"/>
    <col min="7169" max="7169" width="4.88671875" style="121" customWidth="1"/>
    <col min="7170" max="7170" width="8.44140625" style="121" customWidth="1"/>
    <col min="7171" max="7171" width="7" style="121" customWidth="1"/>
    <col min="7172" max="7172" width="54.44140625" style="121" customWidth="1"/>
    <col min="7173" max="7173" width="11.33203125" style="121" customWidth="1"/>
    <col min="7174" max="7174" width="14.109375" style="121" customWidth="1"/>
    <col min="7175" max="7175" width="22.44140625" style="121" customWidth="1"/>
    <col min="7176" max="7424" width="8.88671875" style="121"/>
    <col min="7425" max="7425" width="4.88671875" style="121" customWidth="1"/>
    <col min="7426" max="7426" width="8.44140625" style="121" customWidth="1"/>
    <col min="7427" max="7427" width="7" style="121" customWidth="1"/>
    <col min="7428" max="7428" width="54.44140625" style="121" customWidth="1"/>
    <col min="7429" max="7429" width="11.33203125" style="121" customWidth="1"/>
    <col min="7430" max="7430" width="14.109375" style="121" customWidth="1"/>
    <col min="7431" max="7431" width="22.44140625" style="121" customWidth="1"/>
    <col min="7432" max="7680" width="8.88671875" style="121"/>
    <col min="7681" max="7681" width="4.88671875" style="121" customWidth="1"/>
    <col min="7682" max="7682" width="8.44140625" style="121" customWidth="1"/>
    <col min="7683" max="7683" width="7" style="121" customWidth="1"/>
    <col min="7684" max="7684" width="54.44140625" style="121" customWidth="1"/>
    <col min="7685" max="7685" width="11.33203125" style="121" customWidth="1"/>
    <col min="7686" max="7686" width="14.109375" style="121" customWidth="1"/>
    <col min="7687" max="7687" width="22.44140625" style="121" customWidth="1"/>
    <col min="7688" max="7936" width="8.88671875" style="121"/>
    <col min="7937" max="7937" width="4.88671875" style="121" customWidth="1"/>
    <col min="7938" max="7938" width="8.44140625" style="121" customWidth="1"/>
    <col min="7939" max="7939" width="7" style="121" customWidth="1"/>
    <col min="7940" max="7940" width="54.44140625" style="121" customWidth="1"/>
    <col min="7941" max="7941" width="11.33203125" style="121" customWidth="1"/>
    <col min="7942" max="7942" width="14.109375" style="121" customWidth="1"/>
    <col min="7943" max="7943" width="22.44140625" style="121" customWidth="1"/>
    <col min="7944" max="8192" width="8.88671875" style="121"/>
    <col min="8193" max="8193" width="4.88671875" style="121" customWidth="1"/>
    <col min="8194" max="8194" width="8.44140625" style="121" customWidth="1"/>
    <col min="8195" max="8195" width="7" style="121" customWidth="1"/>
    <col min="8196" max="8196" width="54.44140625" style="121" customWidth="1"/>
    <col min="8197" max="8197" width="11.33203125" style="121" customWidth="1"/>
    <col min="8198" max="8198" width="14.109375" style="121" customWidth="1"/>
    <col min="8199" max="8199" width="22.44140625" style="121" customWidth="1"/>
    <col min="8200" max="8448" width="8.88671875" style="121"/>
    <col min="8449" max="8449" width="4.88671875" style="121" customWidth="1"/>
    <col min="8450" max="8450" width="8.44140625" style="121" customWidth="1"/>
    <col min="8451" max="8451" width="7" style="121" customWidth="1"/>
    <col min="8452" max="8452" width="54.44140625" style="121" customWidth="1"/>
    <col min="8453" max="8453" width="11.33203125" style="121" customWidth="1"/>
    <col min="8454" max="8454" width="14.109375" style="121" customWidth="1"/>
    <col min="8455" max="8455" width="22.44140625" style="121" customWidth="1"/>
    <col min="8456" max="8704" width="8.88671875" style="121"/>
    <col min="8705" max="8705" width="4.88671875" style="121" customWidth="1"/>
    <col min="8706" max="8706" width="8.44140625" style="121" customWidth="1"/>
    <col min="8707" max="8707" width="7" style="121" customWidth="1"/>
    <col min="8708" max="8708" width="54.44140625" style="121" customWidth="1"/>
    <col min="8709" max="8709" width="11.33203125" style="121" customWidth="1"/>
    <col min="8710" max="8710" width="14.109375" style="121" customWidth="1"/>
    <col min="8711" max="8711" width="22.44140625" style="121" customWidth="1"/>
    <col min="8712" max="8960" width="8.88671875" style="121"/>
    <col min="8961" max="8961" width="4.88671875" style="121" customWidth="1"/>
    <col min="8962" max="8962" width="8.44140625" style="121" customWidth="1"/>
    <col min="8963" max="8963" width="7" style="121" customWidth="1"/>
    <col min="8964" max="8964" width="54.44140625" style="121" customWidth="1"/>
    <col min="8965" max="8965" width="11.33203125" style="121" customWidth="1"/>
    <col min="8966" max="8966" width="14.109375" style="121" customWidth="1"/>
    <col min="8967" max="8967" width="22.44140625" style="121" customWidth="1"/>
    <col min="8968" max="9216" width="8.88671875" style="121"/>
    <col min="9217" max="9217" width="4.88671875" style="121" customWidth="1"/>
    <col min="9218" max="9218" width="8.44140625" style="121" customWidth="1"/>
    <col min="9219" max="9219" width="7" style="121" customWidth="1"/>
    <col min="9220" max="9220" width="54.44140625" style="121" customWidth="1"/>
    <col min="9221" max="9221" width="11.33203125" style="121" customWidth="1"/>
    <col min="9222" max="9222" width="14.109375" style="121" customWidth="1"/>
    <col min="9223" max="9223" width="22.44140625" style="121" customWidth="1"/>
    <col min="9224" max="9472" width="8.88671875" style="121"/>
    <col min="9473" max="9473" width="4.88671875" style="121" customWidth="1"/>
    <col min="9474" max="9474" width="8.44140625" style="121" customWidth="1"/>
    <col min="9475" max="9475" width="7" style="121" customWidth="1"/>
    <col min="9476" max="9476" width="54.44140625" style="121" customWidth="1"/>
    <col min="9477" max="9477" width="11.33203125" style="121" customWidth="1"/>
    <col min="9478" max="9478" width="14.109375" style="121" customWidth="1"/>
    <col min="9479" max="9479" width="22.44140625" style="121" customWidth="1"/>
    <col min="9480" max="9728" width="8.88671875" style="121"/>
    <col min="9729" max="9729" width="4.88671875" style="121" customWidth="1"/>
    <col min="9730" max="9730" width="8.44140625" style="121" customWidth="1"/>
    <col min="9731" max="9731" width="7" style="121" customWidth="1"/>
    <col min="9732" max="9732" width="54.44140625" style="121" customWidth="1"/>
    <col min="9733" max="9733" width="11.33203125" style="121" customWidth="1"/>
    <col min="9734" max="9734" width="14.109375" style="121" customWidth="1"/>
    <col min="9735" max="9735" width="22.44140625" style="121" customWidth="1"/>
    <col min="9736" max="9984" width="8.88671875" style="121"/>
    <col min="9985" max="9985" width="4.88671875" style="121" customWidth="1"/>
    <col min="9986" max="9986" width="8.44140625" style="121" customWidth="1"/>
    <col min="9987" max="9987" width="7" style="121" customWidth="1"/>
    <col min="9988" max="9988" width="54.44140625" style="121" customWidth="1"/>
    <col min="9989" max="9989" width="11.33203125" style="121" customWidth="1"/>
    <col min="9990" max="9990" width="14.109375" style="121" customWidth="1"/>
    <col min="9991" max="9991" width="22.44140625" style="121" customWidth="1"/>
    <col min="9992" max="10240" width="8.88671875" style="121"/>
    <col min="10241" max="10241" width="4.88671875" style="121" customWidth="1"/>
    <col min="10242" max="10242" width="8.44140625" style="121" customWidth="1"/>
    <col min="10243" max="10243" width="7" style="121" customWidth="1"/>
    <col min="10244" max="10244" width="54.44140625" style="121" customWidth="1"/>
    <col min="10245" max="10245" width="11.33203125" style="121" customWidth="1"/>
    <col min="10246" max="10246" width="14.109375" style="121" customWidth="1"/>
    <col min="10247" max="10247" width="22.44140625" style="121" customWidth="1"/>
    <col min="10248" max="10496" width="8.88671875" style="121"/>
    <col min="10497" max="10497" width="4.88671875" style="121" customWidth="1"/>
    <col min="10498" max="10498" width="8.44140625" style="121" customWidth="1"/>
    <col min="10499" max="10499" width="7" style="121" customWidth="1"/>
    <col min="10500" max="10500" width="54.44140625" style="121" customWidth="1"/>
    <col min="10501" max="10501" width="11.33203125" style="121" customWidth="1"/>
    <col min="10502" max="10502" width="14.109375" style="121" customWidth="1"/>
    <col min="10503" max="10503" width="22.44140625" style="121" customWidth="1"/>
    <col min="10504" max="10752" width="8.88671875" style="121"/>
    <col min="10753" max="10753" width="4.88671875" style="121" customWidth="1"/>
    <col min="10754" max="10754" width="8.44140625" style="121" customWidth="1"/>
    <col min="10755" max="10755" width="7" style="121" customWidth="1"/>
    <col min="10756" max="10756" width="54.44140625" style="121" customWidth="1"/>
    <col min="10757" max="10757" width="11.33203125" style="121" customWidth="1"/>
    <col min="10758" max="10758" width="14.109375" style="121" customWidth="1"/>
    <col min="10759" max="10759" width="22.44140625" style="121" customWidth="1"/>
    <col min="10760" max="11008" width="8.88671875" style="121"/>
    <col min="11009" max="11009" width="4.88671875" style="121" customWidth="1"/>
    <col min="11010" max="11010" width="8.44140625" style="121" customWidth="1"/>
    <col min="11011" max="11011" width="7" style="121" customWidth="1"/>
    <col min="11012" max="11012" width="54.44140625" style="121" customWidth="1"/>
    <col min="11013" max="11013" width="11.33203125" style="121" customWidth="1"/>
    <col min="11014" max="11014" width="14.109375" style="121" customWidth="1"/>
    <col min="11015" max="11015" width="22.44140625" style="121" customWidth="1"/>
    <col min="11016" max="11264" width="8.88671875" style="121"/>
    <col min="11265" max="11265" width="4.88671875" style="121" customWidth="1"/>
    <col min="11266" max="11266" width="8.44140625" style="121" customWidth="1"/>
    <col min="11267" max="11267" width="7" style="121" customWidth="1"/>
    <col min="11268" max="11268" width="54.44140625" style="121" customWidth="1"/>
    <col min="11269" max="11269" width="11.33203125" style="121" customWidth="1"/>
    <col min="11270" max="11270" width="14.109375" style="121" customWidth="1"/>
    <col min="11271" max="11271" width="22.44140625" style="121" customWidth="1"/>
    <col min="11272" max="11520" width="8.88671875" style="121"/>
    <col min="11521" max="11521" width="4.88671875" style="121" customWidth="1"/>
    <col min="11522" max="11522" width="8.44140625" style="121" customWidth="1"/>
    <col min="11523" max="11523" width="7" style="121" customWidth="1"/>
    <col min="11524" max="11524" width="54.44140625" style="121" customWidth="1"/>
    <col min="11525" max="11525" width="11.33203125" style="121" customWidth="1"/>
    <col min="11526" max="11526" width="14.109375" style="121" customWidth="1"/>
    <col min="11527" max="11527" width="22.44140625" style="121" customWidth="1"/>
    <col min="11528" max="11776" width="8.88671875" style="121"/>
    <col min="11777" max="11777" width="4.88671875" style="121" customWidth="1"/>
    <col min="11778" max="11778" width="8.44140625" style="121" customWidth="1"/>
    <col min="11779" max="11779" width="7" style="121" customWidth="1"/>
    <col min="11780" max="11780" width="54.44140625" style="121" customWidth="1"/>
    <col min="11781" max="11781" width="11.33203125" style="121" customWidth="1"/>
    <col min="11782" max="11782" width="14.109375" style="121" customWidth="1"/>
    <col min="11783" max="11783" width="22.44140625" style="121" customWidth="1"/>
    <col min="11784" max="12032" width="8.88671875" style="121"/>
    <col min="12033" max="12033" width="4.88671875" style="121" customWidth="1"/>
    <col min="12034" max="12034" width="8.44140625" style="121" customWidth="1"/>
    <col min="12035" max="12035" width="7" style="121" customWidth="1"/>
    <col min="12036" max="12036" width="54.44140625" style="121" customWidth="1"/>
    <col min="12037" max="12037" width="11.33203125" style="121" customWidth="1"/>
    <col min="12038" max="12038" width="14.109375" style="121" customWidth="1"/>
    <col min="12039" max="12039" width="22.44140625" style="121" customWidth="1"/>
    <col min="12040" max="12288" width="8.88671875" style="121"/>
    <col min="12289" max="12289" width="4.88671875" style="121" customWidth="1"/>
    <col min="12290" max="12290" width="8.44140625" style="121" customWidth="1"/>
    <col min="12291" max="12291" width="7" style="121" customWidth="1"/>
    <col min="12292" max="12292" width="54.44140625" style="121" customWidth="1"/>
    <col min="12293" max="12293" width="11.33203125" style="121" customWidth="1"/>
    <col min="12294" max="12294" width="14.109375" style="121" customWidth="1"/>
    <col min="12295" max="12295" width="22.44140625" style="121" customWidth="1"/>
    <col min="12296" max="12544" width="8.88671875" style="121"/>
    <col min="12545" max="12545" width="4.88671875" style="121" customWidth="1"/>
    <col min="12546" max="12546" width="8.44140625" style="121" customWidth="1"/>
    <col min="12547" max="12547" width="7" style="121" customWidth="1"/>
    <col min="12548" max="12548" width="54.44140625" style="121" customWidth="1"/>
    <col min="12549" max="12549" width="11.33203125" style="121" customWidth="1"/>
    <col min="12550" max="12550" width="14.109375" style="121" customWidth="1"/>
    <col min="12551" max="12551" width="22.44140625" style="121" customWidth="1"/>
    <col min="12552" max="12800" width="8.88671875" style="121"/>
    <col min="12801" max="12801" width="4.88671875" style="121" customWidth="1"/>
    <col min="12802" max="12802" width="8.44140625" style="121" customWidth="1"/>
    <col min="12803" max="12803" width="7" style="121" customWidth="1"/>
    <col min="12804" max="12804" width="54.44140625" style="121" customWidth="1"/>
    <col min="12805" max="12805" width="11.33203125" style="121" customWidth="1"/>
    <col min="12806" max="12806" width="14.109375" style="121" customWidth="1"/>
    <col min="12807" max="12807" width="22.44140625" style="121" customWidth="1"/>
    <col min="12808" max="13056" width="8.88671875" style="121"/>
    <col min="13057" max="13057" width="4.88671875" style="121" customWidth="1"/>
    <col min="13058" max="13058" width="8.44140625" style="121" customWidth="1"/>
    <col min="13059" max="13059" width="7" style="121" customWidth="1"/>
    <col min="13060" max="13060" width="54.44140625" style="121" customWidth="1"/>
    <col min="13061" max="13061" width="11.33203125" style="121" customWidth="1"/>
    <col min="13062" max="13062" width="14.109375" style="121" customWidth="1"/>
    <col min="13063" max="13063" width="22.44140625" style="121" customWidth="1"/>
    <col min="13064" max="13312" width="8.88671875" style="121"/>
    <col min="13313" max="13313" width="4.88671875" style="121" customWidth="1"/>
    <col min="13314" max="13314" width="8.44140625" style="121" customWidth="1"/>
    <col min="13315" max="13315" width="7" style="121" customWidth="1"/>
    <col min="13316" max="13316" width="54.44140625" style="121" customWidth="1"/>
    <col min="13317" max="13317" width="11.33203125" style="121" customWidth="1"/>
    <col min="13318" max="13318" width="14.109375" style="121" customWidth="1"/>
    <col min="13319" max="13319" width="22.44140625" style="121" customWidth="1"/>
    <col min="13320" max="13568" width="8.88671875" style="121"/>
    <col min="13569" max="13569" width="4.88671875" style="121" customWidth="1"/>
    <col min="13570" max="13570" width="8.44140625" style="121" customWidth="1"/>
    <col min="13571" max="13571" width="7" style="121" customWidth="1"/>
    <col min="13572" max="13572" width="54.44140625" style="121" customWidth="1"/>
    <col min="13573" max="13573" width="11.33203125" style="121" customWidth="1"/>
    <col min="13574" max="13574" width="14.109375" style="121" customWidth="1"/>
    <col min="13575" max="13575" width="22.44140625" style="121" customWidth="1"/>
    <col min="13576" max="13824" width="8.88671875" style="121"/>
    <col min="13825" max="13825" width="4.88671875" style="121" customWidth="1"/>
    <col min="13826" max="13826" width="8.44140625" style="121" customWidth="1"/>
    <col min="13827" max="13827" width="7" style="121" customWidth="1"/>
    <col min="13828" max="13828" width="54.44140625" style="121" customWidth="1"/>
    <col min="13829" max="13829" width="11.33203125" style="121" customWidth="1"/>
    <col min="13830" max="13830" width="14.109375" style="121" customWidth="1"/>
    <col min="13831" max="13831" width="22.44140625" style="121" customWidth="1"/>
    <col min="13832" max="14080" width="8.88671875" style="121"/>
    <col min="14081" max="14081" width="4.88671875" style="121" customWidth="1"/>
    <col min="14082" max="14082" width="8.44140625" style="121" customWidth="1"/>
    <col min="14083" max="14083" width="7" style="121" customWidth="1"/>
    <col min="14084" max="14084" width="54.44140625" style="121" customWidth="1"/>
    <col min="14085" max="14085" width="11.33203125" style="121" customWidth="1"/>
    <col min="14086" max="14086" width="14.109375" style="121" customWidth="1"/>
    <col min="14087" max="14087" width="22.44140625" style="121" customWidth="1"/>
    <col min="14088" max="14336" width="8.88671875" style="121"/>
    <col min="14337" max="14337" width="4.88671875" style="121" customWidth="1"/>
    <col min="14338" max="14338" width="8.44140625" style="121" customWidth="1"/>
    <col min="14339" max="14339" width="7" style="121" customWidth="1"/>
    <col min="14340" max="14340" width="54.44140625" style="121" customWidth="1"/>
    <col min="14341" max="14341" width="11.33203125" style="121" customWidth="1"/>
    <col min="14342" max="14342" width="14.109375" style="121" customWidth="1"/>
    <col min="14343" max="14343" width="22.44140625" style="121" customWidth="1"/>
    <col min="14344" max="14592" width="8.88671875" style="121"/>
    <col min="14593" max="14593" width="4.88671875" style="121" customWidth="1"/>
    <col min="14594" max="14594" width="8.44140625" style="121" customWidth="1"/>
    <col min="14595" max="14595" width="7" style="121" customWidth="1"/>
    <col min="14596" max="14596" width="54.44140625" style="121" customWidth="1"/>
    <col min="14597" max="14597" width="11.33203125" style="121" customWidth="1"/>
    <col min="14598" max="14598" width="14.109375" style="121" customWidth="1"/>
    <col min="14599" max="14599" width="22.44140625" style="121" customWidth="1"/>
    <col min="14600" max="14848" width="8.88671875" style="121"/>
    <col min="14849" max="14849" width="4.88671875" style="121" customWidth="1"/>
    <col min="14850" max="14850" width="8.44140625" style="121" customWidth="1"/>
    <col min="14851" max="14851" width="7" style="121" customWidth="1"/>
    <col min="14852" max="14852" width="54.44140625" style="121" customWidth="1"/>
    <col min="14853" max="14853" width="11.33203125" style="121" customWidth="1"/>
    <col min="14854" max="14854" width="14.109375" style="121" customWidth="1"/>
    <col min="14855" max="14855" width="22.44140625" style="121" customWidth="1"/>
    <col min="14856" max="15104" width="8.88671875" style="121"/>
    <col min="15105" max="15105" width="4.88671875" style="121" customWidth="1"/>
    <col min="15106" max="15106" width="8.44140625" style="121" customWidth="1"/>
    <col min="15107" max="15107" width="7" style="121" customWidth="1"/>
    <col min="15108" max="15108" width="54.44140625" style="121" customWidth="1"/>
    <col min="15109" max="15109" width="11.33203125" style="121" customWidth="1"/>
    <col min="15110" max="15110" width="14.109375" style="121" customWidth="1"/>
    <col min="15111" max="15111" width="22.44140625" style="121" customWidth="1"/>
    <col min="15112" max="15360" width="8.88671875" style="121"/>
    <col min="15361" max="15361" width="4.88671875" style="121" customWidth="1"/>
    <col min="15362" max="15362" width="8.44140625" style="121" customWidth="1"/>
    <col min="15363" max="15363" width="7" style="121" customWidth="1"/>
    <col min="15364" max="15364" width="54.44140625" style="121" customWidth="1"/>
    <col min="15365" max="15365" width="11.33203125" style="121" customWidth="1"/>
    <col min="15366" max="15366" width="14.109375" style="121" customWidth="1"/>
    <col min="15367" max="15367" width="22.44140625" style="121" customWidth="1"/>
    <col min="15368" max="15616" width="8.88671875" style="121"/>
    <col min="15617" max="15617" width="4.88671875" style="121" customWidth="1"/>
    <col min="15618" max="15618" width="8.44140625" style="121" customWidth="1"/>
    <col min="15619" max="15619" width="7" style="121" customWidth="1"/>
    <col min="15620" max="15620" width="54.44140625" style="121" customWidth="1"/>
    <col min="15621" max="15621" width="11.33203125" style="121" customWidth="1"/>
    <col min="15622" max="15622" width="14.109375" style="121" customWidth="1"/>
    <col min="15623" max="15623" width="22.44140625" style="121" customWidth="1"/>
    <col min="15624" max="15872" width="8.88671875" style="121"/>
    <col min="15873" max="15873" width="4.88671875" style="121" customWidth="1"/>
    <col min="15874" max="15874" width="8.44140625" style="121" customWidth="1"/>
    <col min="15875" max="15875" width="7" style="121" customWidth="1"/>
    <col min="15876" max="15876" width="54.44140625" style="121" customWidth="1"/>
    <col min="15877" max="15877" width="11.33203125" style="121" customWidth="1"/>
    <col min="15878" max="15878" width="14.109375" style="121" customWidth="1"/>
    <col min="15879" max="15879" width="22.44140625" style="121" customWidth="1"/>
    <col min="15880" max="16128" width="8.88671875" style="121"/>
    <col min="16129" max="16129" width="4.88671875" style="121" customWidth="1"/>
    <col min="16130" max="16130" width="8.44140625" style="121" customWidth="1"/>
    <col min="16131" max="16131" width="7" style="121" customWidth="1"/>
    <col min="16132" max="16132" width="54.44140625" style="121" customWidth="1"/>
    <col min="16133" max="16133" width="11.33203125" style="121" customWidth="1"/>
    <col min="16134" max="16134" width="14.109375" style="121" customWidth="1"/>
    <col min="16135" max="16135" width="22.44140625" style="121" customWidth="1"/>
    <col min="16136" max="16384" width="8.88671875" style="121"/>
  </cols>
  <sheetData>
    <row r="1" spans="1:12" s="128" customFormat="1" ht="27.75" customHeight="1" x14ac:dyDescent="0.3">
      <c r="A1" s="241" t="s">
        <v>555</v>
      </c>
      <c r="B1" s="241"/>
      <c r="C1" s="241"/>
      <c r="D1" s="241"/>
      <c r="E1" s="241"/>
      <c r="F1" s="241"/>
      <c r="G1" s="241"/>
      <c r="H1" s="241"/>
      <c r="I1" s="241"/>
      <c r="J1" s="241"/>
      <c r="K1" s="241"/>
      <c r="L1" s="241"/>
    </row>
    <row r="2" spans="1:12" s="128" customFormat="1" ht="37.799999999999997" customHeight="1" x14ac:dyDescent="0.3">
      <c r="A2" s="239" t="s">
        <v>554</v>
      </c>
      <c r="B2" s="239"/>
      <c r="C2" s="239"/>
      <c r="D2" s="239"/>
      <c r="E2" s="239"/>
      <c r="F2" s="239"/>
      <c r="G2" s="239"/>
      <c r="H2" s="239"/>
      <c r="I2" s="239"/>
      <c r="J2" s="239"/>
      <c r="K2" s="239"/>
      <c r="L2" s="239"/>
    </row>
    <row r="3" spans="1:12" s="129" customFormat="1" ht="37.200000000000003" customHeight="1" x14ac:dyDescent="0.35">
      <c r="A3" s="240" t="s">
        <v>553</v>
      </c>
      <c r="B3" s="240"/>
      <c r="C3" s="240"/>
      <c r="D3" s="240"/>
      <c r="E3" s="240"/>
      <c r="F3" s="240"/>
      <c r="G3" s="240"/>
      <c r="H3" s="240"/>
      <c r="I3" s="240"/>
      <c r="J3" s="240"/>
      <c r="K3" s="240"/>
      <c r="L3" s="240"/>
    </row>
    <row r="4" spans="1:12" ht="3.75" customHeight="1" x14ac:dyDescent="0.3"/>
    <row r="5" spans="1:12" ht="27" customHeight="1" x14ac:dyDescent="0.3">
      <c r="A5" s="270" t="s">
        <v>10</v>
      </c>
      <c r="B5" s="271" t="s">
        <v>52</v>
      </c>
      <c r="C5" s="270" t="s">
        <v>23</v>
      </c>
      <c r="D5" s="270" t="s">
        <v>24</v>
      </c>
      <c r="E5" s="270" t="s">
        <v>11</v>
      </c>
      <c r="F5" s="270" t="s">
        <v>53</v>
      </c>
      <c r="G5" s="270"/>
      <c r="H5" s="270"/>
      <c r="I5" s="270"/>
      <c r="J5" s="270" t="s">
        <v>13</v>
      </c>
      <c r="K5" s="270"/>
      <c r="L5" s="270" t="s">
        <v>15</v>
      </c>
    </row>
    <row r="6" spans="1:12" ht="24.6" customHeight="1" x14ac:dyDescent="0.3">
      <c r="A6" s="270"/>
      <c r="B6" s="271"/>
      <c r="C6" s="270"/>
      <c r="D6" s="270"/>
      <c r="E6" s="270"/>
      <c r="F6" s="237" t="s">
        <v>12</v>
      </c>
      <c r="G6" s="237" t="s">
        <v>158</v>
      </c>
      <c r="H6" s="271" t="s">
        <v>17</v>
      </c>
      <c r="I6" s="271"/>
      <c r="J6" s="271" t="s">
        <v>20</v>
      </c>
      <c r="K6" s="271" t="s">
        <v>14</v>
      </c>
      <c r="L6" s="270"/>
    </row>
    <row r="7" spans="1:12" ht="34.799999999999997" customHeight="1" thickBot="1" x14ac:dyDescent="0.35">
      <c r="A7" s="270"/>
      <c r="B7" s="271"/>
      <c r="C7" s="270"/>
      <c r="D7" s="270"/>
      <c r="E7" s="270"/>
      <c r="F7" s="238"/>
      <c r="G7" s="238"/>
      <c r="H7" s="298" t="s">
        <v>18</v>
      </c>
      <c r="I7" s="298" t="s">
        <v>19</v>
      </c>
      <c r="J7" s="299"/>
      <c r="K7" s="299"/>
      <c r="L7" s="300"/>
    </row>
    <row r="8" spans="1:12" s="130" customFormat="1" ht="24" customHeight="1" x14ac:dyDescent="0.3">
      <c r="A8" s="302" t="s">
        <v>213</v>
      </c>
      <c r="B8" s="303"/>
      <c r="C8" s="303"/>
      <c r="D8" s="303"/>
      <c r="E8" s="303"/>
      <c r="F8" s="303"/>
      <c r="G8" s="303"/>
      <c r="H8" s="303"/>
      <c r="I8" s="303"/>
      <c r="J8" s="303"/>
      <c r="K8" s="303"/>
      <c r="L8" s="304"/>
    </row>
    <row r="9" spans="1:12" s="133" customFormat="1" ht="18" customHeight="1" x14ac:dyDescent="0.3">
      <c r="A9" s="38">
        <v>1</v>
      </c>
      <c r="B9" s="201" t="s">
        <v>556</v>
      </c>
      <c r="C9" s="206"/>
      <c r="D9" s="23" t="s">
        <v>72</v>
      </c>
      <c r="E9" s="37" t="s">
        <v>73</v>
      </c>
      <c r="F9" s="38">
        <f>7*6</f>
        <v>42</v>
      </c>
      <c r="G9" s="38">
        <v>25</v>
      </c>
      <c r="H9" s="280">
        <v>45</v>
      </c>
      <c r="I9" s="280">
        <v>18</v>
      </c>
      <c r="J9" s="280" t="s">
        <v>562</v>
      </c>
      <c r="K9" s="301"/>
      <c r="L9" s="301"/>
    </row>
    <row r="10" spans="1:12" ht="18" customHeight="1" x14ac:dyDescent="0.3">
      <c r="A10" s="136">
        <v>2</v>
      </c>
      <c r="B10" s="108" t="s">
        <v>78</v>
      </c>
      <c r="C10" s="108"/>
      <c r="D10" s="116" t="s">
        <v>80</v>
      </c>
      <c r="E10" s="117" t="s">
        <v>81</v>
      </c>
      <c r="F10" s="40">
        <v>144</v>
      </c>
      <c r="G10" s="40">
        <v>120</v>
      </c>
      <c r="H10" s="297"/>
      <c r="I10" s="285" t="s">
        <v>167</v>
      </c>
      <c r="J10" s="278" t="s">
        <v>562</v>
      </c>
      <c r="K10" s="185"/>
      <c r="L10" s="185" t="s">
        <v>563</v>
      </c>
    </row>
    <row r="11" spans="1:12" ht="23.4" customHeight="1" x14ac:dyDescent="0.3">
      <c r="A11" s="247" t="s">
        <v>214</v>
      </c>
      <c r="B11" s="248"/>
      <c r="C11" s="248"/>
      <c r="D11" s="248"/>
      <c r="E11" s="248"/>
      <c r="F11" s="248"/>
      <c r="G11" s="248"/>
      <c r="H11" s="248"/>
      <c r="I11" s="248"/>
      <c r="J11" s="248"/>
      <c r="K11" s="248"/>
      <c r="L11" s="249"/>
    </row>
    <row r="12" spans="1:12" ht="23.4" customHeight="1" x14ac:dyDescent="0.3">
      <c r="A12" s="40">
        <v>3</v>
      </c>
      <c r="B12" s="242" t="s">
        <v>100</v>
      </c>
      <c r="C12" s="242" t="s">
        <v>55</v>
      </c>
      <c r="D12" s="23" t="s">
        <v>101</v>
      </c>
      <c r="E12" s="37" t="s">
        <v>102</v>
      </c>
      <c r="F12" s="38">
        <f>13.5*5.5</f>
        <v>74.25</v>
      </c>
      <c r="G12" s="38"/>
      <c r="H12" s="282" t="s">
        <v>195</v>
      </c>
      <c r="I12" s="282" t="s">
        <v>165</v>
      </c>
      <c r="J12" s="282" t="s">
        <v>562</v>
      </c>
      <c r="K12" s="190"/>
      <c r="L12" s="190" t="s">
        <v>564</v>
      </c>
    </row>
    <row r="13" spans="1:12" ht="23.4" customHeight="1" x14ac:dyDescent="0.3">
      <c r="A13" s="39">
        <v>4</v>
      </c>
      <c r="B13" s="243"/>
      <c r="C13" s="243"/>
      <c r="D13" s="61" t="s">
        <v>107</v>
      </c>
      <c r="E13" s="117" t="s">
        <v>108</v>
      </c>
      <c r="F13" s="40">
        <f>4.5*4</f>
        <v>18</v>
      </c>
      <c r="G13" s="40"/>
      <c r="H13" s="278">
        <v>30</v>
      </c>
      <c r="I13" s="278">
        <v>18</v>
      </c>
      <c r="J13" s="278" t="s">
        <v>562</v>
      </c>
      <c r="K13" s="185"/>
      <c r="L13" s="185"/>
    </row>
    <row r="14" spans="1:12" s="127" customFormat="1" ht="18" customHeight="1" x14ac:dyDescent="0.3">
      <c r="A14" s="244" t="s">
        <v>215</v>
      </c>
      <c r="B14" s="245"/>
      <c r="C14" s="245"/>
      <c r="D14" s="245"/>
      <c r="E14" s="245"/>
      <c r="F14" s="245"/>
      <c r="G14" s="245"/>
      <c r="H14" s="245"/>
      <c r="I14" s="245"/>
      <c r="J14" s="245"/>
      <c r="K14" s="245"/>
      <c r="L14" s="246"/>
    </row>
    <row r="15" spans="1:12" ht="18" customHeight="1" x14ac:dyDescent="0.3">
      <c r="A15" s="118">
        <v>5</v>
      </c>
      <c r="B15" s="250" t="s">
        <v>116</v>
      </c>
      <c r="C15" s="242" t="s">
        <v>55</v>
      </c>
      <c r="D15" s="23" t="s">
        <v>117</v>
      </c>
      <c r="E15" s="37" t="s">
        <v>118</v>
      </c>
      <c r="F15" s="38" t="s">
        <v>119</v>
      </c>
      <c r="G15" s="143">
        <v>56</v>
      </c>
      <c r="H15" s="278">
        <v>60</v>
      </c>
      <c r="I15" s="278">
        <v>48</v>
      </c>
      <c r="J15" s="278"/>
      <c r="K15" s="278" t="s">
        <v>562</v>
      </c>
      <c r="L15" s="187"/>
    </row>
    <row r="16" spans="1:12" ht="18" customHeight="1" x14ac:dyDescent="0.3">
      <c r="A16" s="40">
        <v>6</v>
      </c>
      <c r="B16" s="226"/>
      <c r="C16" s="243"/>
      <c r="D16" s="66" t="s">
        <v>120</v>
      </c>
      <c r="E16" s="117" t="s">
        <v>121</v>
      </c>
      <c r="F16" s="40">
        <v>67.5</v>
      </c>
      <c r="G16" s="144">
        <v>56</v>
      </c>
      <c r="H16" s="278">
        <v>60</v>
      </c>
      <c r="I16" s="278">
        <v>48</v>
      </c>
      <c r="J16" s="278"/>
      <c r="K16" s="278" t="s">
        <v>562</v>
      </c>
      <c r="L16" s="185"/>
    </row>
    <row r="17" spans="1:12" ht="18" customHeight="1" x14ac:dyDescent="0.3">
      <c r="A17" s="40">
        <v>7</v>
      </c>
      <c r="B17" s="226"/>
      <c r="C17" s="243"/>
      <c r="D17" s="66" t="s">
        <v>117</v>
      </c>
      <c r="E17" s="117" t="s">
        <v>122</v>
      </c>
      <c r="F17" s="40" t="s">
        <v>119</v>
      </c>
      <c r="G17" s="144">
        <v>56</v>
      </c>
      <c r="H17" s="278">
        <v>60</v>
      </c>
      <c r="I17" s="278">
        <v>48</v>
      </c>
      <c r="J17" s="278"/>
      <c r="K17" s="278" t="s">
        <v>562</v>
      </c>
      <c r="L17" s="185"/>
    </row>
    <row r="18" spans="1:12" ht="18" customHeight="1" x14ac:dyDescent="0.3">
      <c r="A18" s="40">
        <v>8</v>
      </c>
      <c r="B18" s="226"/>
      <c r="C18" s="243"/>
      <c r="D18" s="66" t="s">
        <v>117</v>
      </c>
      <c r="E18" s="117" t="s">
        <v>123</v>
      </c>
      <c r="F18" s="40" t="s">
        <v>119</v>
      </c>
      <c r="G18" s="144">
        <v>56</v>
      </c>
      <c r="H18" s="278">
        <v>60</v>
      </c>
      <c r="I18" s="278">
        <v>48</v>
      </c>
      <c r="J18" s="278"/>
      <c r="K18" s="278" t="s">
        <v>562</v>
      </c>
      <c r="L18" s="185"/>
    </row>
    <row r="19" spans="1:12" ht="18" customHeight="1" x14ac:dyDescent="0.3">
      <c r="A19" s="135">
        <v>9</v>
      </c>
      <c r="B19" s="226"/>
      <c r="C19" s="243"/>
      <c r="D19" s="66" t="s">
        <v>117</v>
      </c>
      <c r="E19" s="117" t="s">
        <v>124</v>
      </c>
      <c r="F19" s="40" t="s">
        <v>119</v>
      </c>
      <c r="G19" s="144">
        <v>56</v>
      </c>
      <c r="H19" s="278">
        <v>60</v>
      </c>
      <c r="I19" s="278">
        <v>48</v>
      </c>
      <c r="J19" s="278"/>
      <c r="K19" s="278" t="s">
        <v>562</v>
      </c>
      <c r="L19" s="293"/>
    </row>
    <row r="20" spans="1:12" ht="18" customHeight="1" x14ac:dyDescent="0.3">
      <c r="A20" s="38">
        <v>10</v>
      </c>
      <c r="B20" s="226"/>
      <c r="C20" s="242" t="s">
        <v>67</v>
      </c>
      <c r="D20" s="23" t="s">
        <v>117</v>
      </c>
      <c r="E20" s="37" t="s">
        <v>127</v>
      </c>
      <c r="F20" s="38" t="s">
        <v>119</v>
      </c>
      <c r="G20" s="143">
        <v>56</v>
      </c>
      <c r="H20" s="278">
        <v>60</v>
      </c>
      <c r="I20" s="278">
        <v>48</v>
      </c>
      <c r="J20" s="278"/>
      <c r="K20" s="278" t="s">
        <v>562</v>
      </c>
      <c r="L20" s="144"/>
    </row>
    <row r="21" spans="1:12" ht="18" customHeight="1" x14ac:dyDescent="0.3">
      <c r="A21" s="40">
        <v>11</v>
      </c>
      <c r="B21" s="226"/>
      <c r="C21" s="243"/>
      <c r="D21" s="116" t="s">
        <v>117</v>
      </c>
      <c r="E21" s="117" t="s">
        <v>128</v>
      </c>
      <c r="F21" s="40" t="s">
        <v>119</v>
      </c>
      <c r="G21" s="144">
        <v>56</v>
      </c>
      <c r="H21" s="278">
        <v>60</v>
      </c>
      <c r="I21" s="278">
        <v>48</v>
      </c>
      <c r="J21" s="278"/>
      <c r="K21" s="278" t="s">
        <v>562</v>
      </c>
      <c r="L21" s="144"/>
    </row>
    <row r="22" spans="1:12" ht="18" customHeight="1" x14ac:dyDescent="0.3">
      <c r="A22" s="40">
        <v>12</v>
      </c>
      <c r="B22" s="226"/>
      <c r="C22" s="243"/>
      <c r="D22" s="116" t="s">
        <v>117</v>
      </c>
      <c r="E22" s="117" t="s">
        <v>129</v>
      </c>
      <c r="F22" s="40" t="s">
        <v>119</v>
      </c>
      <c r="G22" s="144">
        <v>56</v>
      </c>
      <c r="H22" s="278">
        <v>60</v>
      </c>
      <c r="I22" s="278">
        <v>48</v>
      </c>
      <c r="J22" s="278"/>
      <c r="K22" s="278" t="s">
        <v>562</v>
      </c>
      <c r="L22" s="144"/>
    </row>
    <row r="23" spans="1:12" ht="18" customHeight="1" x14ac:dyDescent="0.3">
      <c r="A23" s="40">
        <v>13</v>
      </c>
      <c r="B23" s="226"/>
      <c r="C23" s="243"/>
      <c r="D23" s="116" t="s">
        <v>117</v>
      </c>
      <c r="E23" s="117" t="s">
        <v>130</v>
      </c>
      <c r="F23" s="40" t="s">
        <v>119</v>
      </c>
      <c r="G23" s="144">
        <v>56</v>
      </c>
      <c r="H23" s="278">
        <v>60</v>
      </c>
      <c r="I23" s="278">
        <v>48</v>
      </c>
      <c r="J23" s="278"/>
      <c r="K23" s="278" t="s">
        <v>562</v>
      </c>
      <c r="L23" s="144"/>
    </row>
    <row r="24" spans="1:12" ht="18" customHeight="1" x14ac:dyDescent="0.3">
      <c r="A24" s="122">
        <v>14</v>
      </c>
      <c r="B24" s="226"/>
      <c r="C24" s="251"/>
      <c r="D24" s="132" t="s">
        <v>117</v>
      </c>
      <c r="E24" s="42" t="s">
        <v>131</v>
      </c>
      <c r="F24" s="122">
        <f>13*7.5</f>
        <v>97.5</v>
      </c>
      <c r="G24" s="122">
        <v>80</v>
      </c>
      <c r="H24" s="285">
        <v>60</v>
      </c>
      <c r="I24" s="285">
        <v>48</v>
      </c>
      <c r="J24" s="285"/>
      <c r="K24" s="285" t="s">
        <v>562</v>
      </c>
      <c r="L24" s="122"/>
    </row>
    <row r="25" spans="1:12" ht="18" customHeight="1" x14ac:dyDescent="0.3">
      <c r="A25" s="118">
        <v>15</v>
      </c>
      <c r="B25" s="226"/>
      <c r="C25" s="243" t="s">
        <v>132</v>
      </c>
      <c r="D25" s="66" t="s">
        <v>117</v>
      </c>
      <c r="E25" s="123" t="s">
        <v>133</v>
      </c>
      <c r="F25" s="118" t="s">
        <v>119</v>
      </c>
      <c r="G25" s="145">
        <v>56</v>
      </c>
      <c r="H25" s="305">
        <v>60</v>
      </c>
      <c r="I25" s="305">
        <v>48</v>
      </c>
      <c r="J25" s="305"/>
      <c r="K25" s="305" t="s">
        <v>562</v>
      </c>
      <c r="L25" s="145"/>
    </row>
    <row r="26" spans="1:12" ht="18" customHeight="1" x14ac:dyDescent="0.3">
      <c r="A26" s="40">
        <v>16</v>
      </c>
      <c r="B26" s="226"/>
      <c r="C26" s="243"/>
      <c r="D26" s="116" t="s">
        <v>117</v>
      </c>
      <c r="E26" s="117" t="s">
        <v>134</v>
      </c>
      <c r="F26" s="40" t="s">
        <v>119</v>
      </c>
      <c r="G26" s="144">
        <v>56</v>
      </c>
      <c r="H26" s="278">
        <v>60</v>
      </c>
      <c r="I26" s="278">
        <v>48</v>
      </c>
      <c r="J26" s="278"/>
      <c r="K26" s="278" t="s">
        <v>562</v>
      </c>
      <c r="L26" s="144"/>
    </row>
    <row r="27" spans="1:12" ht="18" customHeight="1" x14ac:dyDescent="0.3">
      <c r="A27" s="40">
        <v>17</v>
      </c>
      <c r="B27" s="226"/>
      <c r="C27" s="243"/>
      <c r="D27" s="116" t="s">
        <v>117</v>
      </c>
      <c r="E27" s="117" t="s">
        <v>135</v>
      </c>
      <c r="F27" s="40" t="s">
        <v>119</v>
      </c>
      <c r="G27" s="144">
        <v>56</v>
      </c>
      <c r="H27" s="278">
        <v>60</v>
      </c>
      <c r="I27" s="278">
        <v>48</v>
      </c>
      <c r="J27" s="278"/>
      <c r="K27" s="278" t="s">
        <v>562</v>
      </c>
      <c r="L27" s="144"/>
    </row>
    <row r="28" spans="1:12" ht="18" customHeight="1" x14ac:dyDescent="0.3">
      <c r="A28" s="40">
        <v>18</v>
      </c>
      <c r="B28" s="226"/>
      <c r="C28" s="243"/>
      <c r="D28" s="116" t="s">
        <v>117</v>
      </c>
      <c r="E28" s="117" t="s">
        <v>136</v>
      </c>
      <c r="F28" s="40" t="s">
        <v>119</v>
      </c>
      <c r="G28" s="144">
        <v>56</v>
      </c>
      <c r="H28" s="278">
        <v>60</v>
      </c>
      <c r="I28" s="278">
        <v>48</v>
      </c>
      <c r="J28" s="278"/>
      <c r="K28" s="278" t="s">
        <v>562</v>
      </c>
      <c r="L28" s="144"/>
    </row>
    <row r="29" spans="1:12" ht="18" customHeight="1" x14ac:dyDescent="0.3">
      <c r="A29" s="40">
        <v>19</v>
      </c>
      <c r="B29" s="227"/>
      <c r="C29" s="251"/>
      <c r="D29" s="132" t="s">
        <v>117</v>
      </c>
      <c r="E29" s="42" t="s">
        <v>137</v>
      </c>
      <c r="F29" s="122">
        <f>13*7.5</f>
        <v>97.5</v>
      </c>
      <c r="G29" s="122">
        <v>80</v>
      </c>
      <c r="H29" s="278">
        <v>60</v>
      </c>
      <c r="I29" s="278">
        <v>48</v>
      </c>
      <c r="J29" s="278"/>
      <c r="K29" s="278" t="s">
        <v>562</v>
      </c>
      <c r="L29" s="122"/>
    </row>
    <row r="30" spans="1:12" ht="18" customHeight="1" x14ac:dyDescent="0.3">
      <c r="A30" s="244" t="s">
        <v>216</v>
      </c>
      <c r="B30" s="245"/>
      <c r="C30" s="245"/>
      <c r="D30" s="245"/>
      <c r="E30" s="245"/>
      <c r="F30" s="245"/>
      <c r="G30" s="245"/>
      <c r="H30" s="245"/>
      <c r="I30" s="245"/>
      <c r="J30" s="245"/>
      <c r="K30" s="245"/>
      <c r="L30" s="246"/>
    </row>
    <row r="31" spans="1:12" ht="18" customHeight="1" x14ac:dyDescent="0.3">
      <c r="A31" s="118">
        <v>20</v>
      </c>
      <c r="B31" s="243" t="s">
        <v>138</v>
      </c>
      <c r="C31" s="243" t="s">
        <v>55</v>
      </c>
      <c r="D31" s="66" t="s">
        <v>139</v>
      </c>
      <c r="E31" s="123" t="s">
        <v>140</v>
      </c>
      <c r="F31" s="118"/>
      <c r="G31" s="118"/>
      <c r="H31" s="118"/>
      <c r="I31" s="118"/>
      <c r="J31" s="118"/>
      <c r="K31" s="118"/>
      <c r="L31" s="118"/>
    </row>
    <row r="32" spans="1:12" ht="18" customHeight="1" x14ac:dyDescent="0.3">
      <c r="A32" s="40">
        <v>21</v>
      </c>
      <c r="B32" s="243"/>
      <c r="C32" s="243"/>
      <c r="D32" s="116" t="s">
        <v>141</v>
      </c>
      <c r="E32" s="146" t="s">
        <v>142</v>
      </c>
      <c r="F32" s="40" t="s">
        <v>119</v>
      </c>
      <c r="G32" s="40"/>
      <c r="H32" s="40" t="s">
        <v>195</v>
      </c>
      <c r="I32" s="40" t="s">
        <v>165</v>
      </c>
      <c r="J32" s="40" t="s">
        <v>562</v>
      </c>
      <c r="K32" s="40"/>
      <c r="L32" s="40" t="s">
        <v>565</v>
      </c>
    </row>
    <row r="33" spans="1:12" ht="18" customHeight="1" x14ac:dyDescent="0.3">
      <c r="A33" s="118">
        <v>22</v>
      </c>
      <c r="B33" s="243"/>
      <c r="C33" s="243"/>
      <c r="D33" s="116" t="s">
        <v>117</v>
      </c>
      <c r="E33" s="117" t="s">
        <v>143</v>
      </c>
      <c r="F33" s="40">
        <v>67.5</v>
      </c>
      <c r="G33" s="144">
        <v>56</v>
      </c>
      <c r="H33" s="278">
        <v>60</v>
      </c>
      <c r="I33" s="278">
        <v>48</v>
      </c>
      <c r="J33" s="278"/>
      <c r="K33" s="278" t="s">
        <v>562</v>
      </c>
      <c r="L33" s="144"/>
    </row>
    <row r="34" spans="1:12" ht="18" customHeight="1" x14ac:dyDescent="0.3">
      <c r="A34" s="40">
        <v>23</v>
      </c>
      <c r="B34" s="243"/>
      <c r="C34" s="243"/>
      <c r="D34" s="116" t="s">
        <v>117</v>
      </c>
      <c r="E34" s="117" t="s">
        <v>144</v>
      </c>
      <c r="F34" s="40" t="s">
        <v>119</v>
      </c>
      <c r="G34" s="144">
        <v>56</v>
      </c>
      <c r="H34" s="278">
        <v>60</v>
      </c>
      <c r="I34" s="278">
        <v>48</v>
      </c>
      <c r="J34" s="278"/>
      <c r="K34" s="278" t="s">
        <v>562</v>
      </c>
      <c r="L34" s="144"/>
    </row>
    <row r="35" spans="1:12" ht="18" customHeight="1" x14ac:dyDescent="0.3">
      <c r="A35" s="118">
        <v>24</v>
      </c>
      <c r="B35" s="243"/>
      <c r="C35" s="243"/>
      <c r="D35" s="116" t="s">
        <v>117</v>
      </c>
      <c r="E35" s="146" t="s">
        <v>145</v>
      </c>
      <c r="F35" s="40" t="s">
        <v>119</v>
      </c>
      <c r="G35" s="144">
        <v>56</v>
      </c>
      <c r="H35" s="278">
        <v>60</v>
      </c>
      <c r="I35" s="278">
        <v>48</v>
      </c>
      <c r="J35" s="278"/>
      <c r="K35" s="278" t="s">
        <v>562</v>
      </c>
      <c r="L35" s="144"/>
    </row>
    <row r="36" spans="1:12" ht="18" customHeight="1" x14ac:dyDescent="0.3">
      <c r="A36" s="122">
        <v>25</v>
      </c>
      <c r="B36" s="243"/>
      <c r="C36" s="243"/>
      <c r="D36" s="116" t="s">
        <v>117</v>
      </c>
      <c r="E36" s="117" t="s">
        <v>146</v>
      </c>
      <c r="F36" s="40" t="s">
        <v>119</v>
      </c>
      <c r="G36" s="144">
        <v>56</v>
      </c>
      <c r="H36" s="285">
        <v>60</v>
      </c>
      <c r="I36" s="285">
        <v>48</v>
      </c>
      <c r="J36" s="285"/>
      <c r="K36" s="285" t="s">
        <v>562</v>
      </c>
      <c r="L36" s="144"/>
    </row>
    <row r="37" spans="1:12" ht="18" customHeight="1" x14ac:dyDescent="0.3">
      <c r="A37" s="118">
        <v>26</v>
      </c>
      <c r="B37" s="243"/>
      <c r="C37" s="242" t="s">
        <v>67</v>
      </c>
      <c r="D37" s="23" t="s">
        <v>117</v>
      </c>
      <c r="E37" s="37" t="s">
        <v>148</v>
      </c>
      <c r="F37" s="38" t="s">
        <v>119</v>
      </c>
      <c r="G37" s="143">
        <v>56</v>
      </c>
      <c r="H37" s="305">
        <v>60</v>
      </c>
      <c r="I37" s="305">
        <v>48</v>
      </c>
      <c r="J37" s="305"/>
      <c r="K37" s="305" t="s">
        <v>562</v>
      </c>
      <c r="L37" s="143"/>
    </row>
    <row r="38" spans="1:12" ht="18" customHeight="1" x14ac:dyDescent="0.3">
      <c r="A38" s="40">
        <v>27</v>
      </c>
      <c r="B38" s="243"/>
      <c r="C38" s="243"/>
      <c r="D38" s="116" t="s">
        <v>117</v>
      </c>
      <c r="E38" s="117" t="s">
        <v>149</v>
      </c>
      <c r="F38" s="40" t="s">
        <v>119</v>
      </c>
      <c r="G38" s="144">
        <v>56</v>
      </c>
      <c r="H38" s="278">
        <v>60</v>
      </c>
      <c r="I38" s="278">
        <v>48</v>
      </c>
      <c r="J38" s="278"/>
      <c r="K38" s="278" t="s">
        <v>562</v>
      </c>
      <c r="L38" s="144"/>
    </row>
    <row r="39" spans="1:12" ht="18" customHeight="1" x14ac:dyDescent="0.3">
      <c r="A39" s="118">
        <v>28</v>
      </c>
      <c r="B39" s="243"/>
      <c r="C39" s="243"/>
      <c r="D39" s="116" t="s">
        <v>117</v>
      </c>
      <c r="E39" s="117" t="s">
        <v>150</v>
      </c>
      <c r="F39" s="40" t="s">
        <v>119</v>
      </c>
      <c r="G39" s="144">
        <v>56</v>
      </c>
      <c r="H39" s="278">
        <v>60</v>
      </c>
      <c r="I39" s="278">
        <v>48</v>
      </c>
      <c r="J39" s="278"/>
      <c r="K39" s="278" t="s">
        <v>562</v>
      </c>
      <c r="L39" s="144"/>
    </row>
    <row r="40" spans="1:12" ht="18" customHeight="1" x14ac:dyDescent="0.3">
      <c r="A40" s="40">
        <v>29</v>
      </c>
      <c r="B40" s="243"/>
      <c r="C40" s="243"/>
      <c r="D40" s="116" t="s">
        <v>117</v>
      </c>
      <c r="E40" s="117" t="s">
        <v>151</v>
      </c>
      <c r="F40" s="40" t="s">
        <v>119</v>
      </c>
      <c r="G40" s="144">
        <v>56</v>
      </c>
      <c r="H40" s="278">
        <v>60</v>
      </c>
      <c r="I40" s="278">
        <v>48</v>
      </c>
      <c r="J40" s="278"/>
      <c r="K40" s="278" t="s">
        <v>562</v>
      </c>
      <c r="L40" s="144"/>
    </row>
    <row r="41" spans="1:12" ht="18" customHeight="1" x14ac:dyDescent="0.3">
      <c r="A41" s="122">
        <v>30</v>
      </c>
      <c r="B41" s="243"/>
      <c r="C41" s="251"/>
      <c r="D41" s="132" t="s">
        <v>117</v>
      </c>
      <c r="E41" s="42" t="s">
        <v>152</v>
      </c>
      <c r="F41" s="122">
        <f>13*7.5</f>
        <v>97.5</v>
      </c>
      <c r="G41" s="122">
        <v>80</v>
      </c>
      <c r="H41" s="285">
        <v>60</v>
      </c>
      <c r="I41" s="285">
        <v>48</v>
      </c>
      <c r="J41" s="285"/>
      <c r="K41" s="285" t="s">
        <v>562</v>
      </c>
      <c r="L41" s="122"/>
    </row>
    <row r="42" spans="1:12" ht="18" customHeight="1" x14ac:dyDescent="0.3">
      <c r="A42" s="118">
        <v>31</v>
      </c>
      <c r="B42" s="243"/>
      <c r="C42" s="243" t="s">
        <v>132</v>
      </c>
      <c r="D42" s="66" t="s">
        <v>117</v>
      </c>
      <c r="E42" s="123" t="s">
        <v>153</v>
      </c>
      <c r="F42" s="118" t="s">
        <v>119</v>
      </c>
      <c r="G42" s="145">
        <v>56</v>
      </c>
      <c r="H42" s="305">
        <v>60</v>
      </c>
      <c r="I42" s="305">
        <v>48</v>
      </c>
      <c r="J42" s="305"/>
      <c r="K42" s="305" t="s">
        <v>562</v>
      </c>
      <c r="L42" s="145"/>
    </row>
    <row r="43" spans="1:12" ht="18" customHeight="1" x14ac:dyDescent="0.3">
      <c r="A43" s="118">
        <v>32</v>
      </c>
      <c r="B43" s="243"/>
      <c r="C43" s="243"/>
      <c r="D43" s="116" t="s">
        <v>117</v>
      </c>
      <c r="E43" s="117" t="s">
        <v>154</v>
      </c>
      <c r="F43" s="40" t="s">
        <v>119</v>
      </c>
      <c r="G43" s="144">
        <v>56</v>
      </c>
      <c r="H43" s="278">
        <v>60</v>
      </c>
      <c r="I43" s="278">
        <v>48</v>
      </c>
      <c r="J43" s="278"/>
      <c r="K43" s="278" t="s">
        <v>562</v>
      </c>
      <c r="L43" s="144"/>
    </row>
    <row r="44" spans="1:12" ht="18" customHeight="1" x14ac:dyDescent="0.3">
      <c r="A44" s="40">
        <v>33</v>
      </c>
      <c r="B44" s="243"/>
      <c r="C44" s="243"/>
      <c r="D44" s="116" t="s">
        <v>117</v>
      </c>
      <c r="E44" s="117" t="s">
        <v>155</v>
      </c>
      <c r="F44" s="40" t="s">
        <v>119</v>
      </c>
      <c r="G44" s="144">
        <v>56</v>
      </c>
      <c r="H44" s="278">
        <v>60</v>
      </c>
      <c r="I44" s="278">
        <v>48</v>
      </c>
      <c r="J44" s="278"/>
      <c r="K44" s="278" t="s">
        <v>562</v>
      </c>
      <c r="L44" s="144"/>
    </row>
    <row r="45" spans="1:12" ht="18" customHeight="1" x14ac:dyDescent="0.3">
      <c r="A45" s="118">
        <v>34</v>
      </c>
      <c r="B45" s="243"/>
      <c r="C45" s="243"/>
      <c r="D45" s="116" t="s">
        <v>117</v>
      </c>
      <c r="E45" s="117" t="s">
        <v>156</v>
      </c>
      <c r="F45" s="40" t="s">
        <v>119</v>
      </c>
      <c r="G45" s="144">
        <v>56</v>
      </c>
      <c r="H45" s="278">
        <v>60</v>
      </c>
      <c r="I45" s="278">
        <v>48</v>
      </c>
      <c r="J45" s="278"/>
      <c r="K45" s="278" t="s">
        <v>562</v>
      </c>
      <c r="L45" s="144"/>
    </row>
    <row r="46" spans="1:12" ht="18" customHeight="1" x14ac:dyDescent="0.3">
      <c r="A46" s="40">
        <v>35</v>
      </c>
      <c r="B46" s="251"/>
      <c r="C46" s="251"/>
      <c r="D46" s="132" t="s">
        <v>117</v>
      </c>
      <c r="E46" s="42" t="s">
        <v>157</v>
      </c>
      <c r="F46" s="122">
        <f>13*7.5</f>
        <v>97.5</v>
      </c>
      <c r="G46" s="122">
        <v>80</v>
      </c>
      <c r="H46" s="285">
        <v>60</v>
      </c>
      <c r="I46" s="285">
        <v>48</v>
      </c>
      <c r="J46" s="285"/>
      <c r="K46" s="285" t="s">
        <v>562</v>
      </c>
      <c r="L46" s="122"/>
    </row>
    <row r="47" spans="1:12" ht="35.4" customHeight="1" x14ac:dyDescent="0.3">
      <c r="A47" s="253" t="s">
        <v>570</v>
      </c>
      <c r="B47" s="254"/>
      <c r="C47" s="254"/>
      <c r="D47" s="254"/>
      <c r="E47" s="254"/>
      <c r="F47" s="254"/>
      <c r="G47" s="254"/>
      <c r="H47" s="254"/>
      <c r="I47" s="254"/>
      <c r="J47" s="254"/>
      <c r="K47" s="254"/>
      <c r="L47" s="254"/>
    </row>
    <row r="48" spans="1:12" ht="18" customHeight="1" x14ac:dyDescent="0.3">
      <c r="A48" s="131">
        <v>36</v>
      </c>
      <c r="B48" s="309" t="s">
        <v>217</v>
      </c>
      <c r="C48" s="131" t="s">
        <v>55</v>
      </c>
      <c r="D48" s="147" t="s">
        <v>218</v>
      </c>
      <c r="E48" s="148" t="s">
        <v>219</v>
      </c>
      <c r="F48" s="131">
        <f>12.5*8</f>
        <v>100</v>
      </c>
      <c r="G48" s="131">
        <v>48</v>
      </c>
      <c r="H48" s="188"/>
      <c r="I48" s="188"/>
      <c r="J48" s="284"/>
      <c r="K48" s="188"/>
      <c r="L48" s="188"/>
    </row>
    <row r="49" spans="1:12" ht="18" customHeight="1" x14ac:dyDescent="0.3">
      <c r="A49" s="118">
        <v>37</v>
      </c>
      <c r="B49" s="252" t="s">
        <v>220</v>
      </c>
      <c r="C49" s="243" t="s">
        <v>55</v>
      </c>
      <c r="D49" s="123" t="s">
        <v>221</v>
      </c>
      <c r="E49" s="123" t="s">
        <v>222</v>
      </c>
      <c r="F49" s="118">
        <f>15*17</f>
        <v>255</v>
      </c>
      <c r="G49" s="118">
        <v>25</v>
      </c>
      <c r="H49" s="187"/>
      <c r="I49" s="187"/>
      <c r="J49" s="283"/>
      <c r="K49" s="187"/>
      <c r="L49" s="187"/>
    </row>
    <row r="50" spans="1:12" ht="18" customHeight="1" x14ac:dyDescent="0.3">
      <c r="A50" s="118">
        <v>38</v>
      </c>
      <c r="B50" s="243"/>
      <c r="C50" s="243"/>
      <c r="D50" s="117" t="s">
        <v>223</v>
      </c>
      <c r="E50" s="117" t="s">
        <v>224</v>
      </c>
      <c r="F50" s="40">
        <f>15*17</f>
        <v>255</v>
      </c>
      <c r="G50" s="40">
        <v>25</v>
      </c>
      <c r="H50" s="185"/>
      <c r="I50" s="185"/>
      <c r="J50" s="278"/>
      <c r="K50" s="185"/>
      <c r="L50" s="185"/>
    </row>
    <row r="51" spans="1:12" ht="18" customHeight="1" x14ac:dyDescent="0.3">
      <c r="A51" s="40">
        <v>39</v>
      </c>
      <c r="B51" s="243"/>
      <c r="C51" s="243"/>
      <c r="D51" s="117" t="s">
        <v>225</v>
      </c>
      <c r="E51" s="117" t="s">
        <v>226</v>
      </c>
      <c r="F51" s="40">
        <f>15*17</f>
        <v>255</v>
      </c>
      <c r="G51" s="40">
        <v>30</v>
      </c>
      <c r="H51" s="185"/>
      <c r="I51" s="185"/>
      <c r="J51" s="278"/>
      <c r="K51" s="185"/>
      <c r="L51" s="185"/>
    </row>
    <row r="52" spans="1:12" ht="18" customHeight="1" x14ac:dyDescent="0.3">
      <c r="A52" s="118">
        <v>40</v>
      </c>
      <c r="B52" s="243"/>
      <c r="C52" s="243"/>
      <c r="D52" s="117" t="s">
        <v>227</v>
      </c>
      <c r="E52" s="117" t="s">
        <v>228</v>
      </c>
      <c r="F52" s="40">
        <v>255</v>
      </c>
      <c r="G52" s="40">
        <v>25</v>
      </c>
      <c r="H52" s="185"/>
      <c r="I52" s="185"/>
      <c r="J52" s="278"/>
      <c r="K52" s="185"/>
      <c r="L52" s="185"/>
    </row>
    <row r="53" spans="1:12" ht="18" customHeight="1" x14ac:dyDescent="0.3">
      <c r="A53" s="40">
        <v>41</v>
      </c>
      <c r="B53" s="243"/>
      <c r="C53" s="243"/>
      <c r="D53" s="117" t="s">
        <v>229</v>
      </c>
      <c r="E53" s="117" t="s">
        <v>230</v>
      </c>
      <c r="F53" s="40">
        <v>255</v>
      </c>
      <c r="G53" s="40">
        <v>20</v>
      </c>
      <c r="H53" s="185"/>
      <c r="I53" s="185"/>
      <c r="J53" s="278"/>
      <c r="K53" s="185"/>
      <c r="L53" s="185"/>
    </row>
    <row r="54" spans="1:12" ht="18" customHeight="1" x14ac:dyDescent="0.3">
      <c r="A54" s="118">
        <v>42</v>
      </c>
      <c r="B54" s="243"/>
      <c r="C54" s="243"/>
      <c r="D54" s="149" t="s">
        <v>231</v>
      </c>
      <c r="E54" s="149" t="s">
        <v>232</v>
      </c>
      <c r="F54" s="150">
        <f>5*17</f>
        <v>85</v>
      </c>
      <c r="G54" s="40">
        <v>26</v>
      </c>
      <c r="H54" s="185"/>
      <c r="I54" s="185"/>
      <c r="J54" s="278"/>
      <c r="K54" s="185"/>
      <c r="L54" s="185"/>
    </row>
    <row r="55" spans="1:12" ht="18" customHeight="1" x14ac:dyDescent="0.3">
      <c r="A55" s="40">
        <v>43</v>
      </c>
      <c r="B55" s="243"/>
      <c r="C55" s="243"/>
      <c r="D55" s="117" t="s">
        <v>233</v>
      </c>
      <c r="E55" s="117" t="s">
        <v>234</v>
      </c>
      <c r="F55" s="40">
        <v>85</v>
      </c>
      <c r="G55" s="151">
        <v>64</v>
      </c>
      <c r="H55" s="185"/>
      <c r="I55" s="185"/>
      <c r="J55" s="278"/>
      <c r="K55" s="185"/>
      <c r="L55" s="185"/>
    </row>
    <row r="56" spans="1:12" ht="18" customHeight="1" x14ac:dyDescent="0.3">
      <c r="A56" s="118">
        <v>44</v>
      </c>
      <c r="B56" s="243"/>
      <c r="C56" s="243"/>
      <c r="D56" s="117" t="s">
        <v>235</v>
      </c>
      <c r="E56" s="117" t="s">
        <v>236</v>
      </c>
      <c r="F56" s="40">
        <v>85</v>
      </c>
      <c r="G56" s="40">
        <v>65</v>
      </c>
      <c r="H56" s="40" t="s">
        <v>195</v>
      </c>
      <c r="I56" s="40" t="s">
        <v>165</v>
      </c>
      <c r="J56" s="40" t="s">
        <v>562</v>
      </c>
      <c r="K56" s="40"/>
      <c r="L56" s="40" t="s">
        <v>565</v>
      </c>
    </row>
    <row r="57" spans="1:12" ht="18" customHeight="1" x14ac:dyDescent="0.3">
      <c r="A57" s="40">
        <v>45</v>
      </c>
      <c r="B57" s="243"/>
      <c r="C57" s="243"/>
      <c r="D57" s="117" t="s">
        <v>237</v>
      </c>
      <c r="E57" s="117" t="s">
        <v>238</v>
      </c>
      <c r="F57" s="40">
        <v>255</v>
      </c>
      <c r="G57" s="40">
        <v>208</v>
      </c>
      <c r="H57" s="185"/>
      <c r="I57" s="185"/>
      <c r="J57" s="278"/>
      <c r="K57" s="185"/>
      <c r="L57" s="185"/>
    </row>
    <row r="58" spans="1:12" ht="18" customHeight="1" x14ac:dyDescent="0.3">
      <c r="A58" s="118">
        <v>46</v>
      </c>
      <c r="B58" s="243"/>
      <c r="C58" s="243"/>
      <c r="D58" s="152" t="s">
        <v>239</v>
      </c>
      <c r="E58" s="117" t="s">
        <v>240</v>
      </c>
      <c r="F58" s="40">
        <v>255</v>
      </c>
      <c r="G58" s="40">
        <v>208</v>
      </c>
      <c r="H58" s="186"/>
      <c r="I58" s="186"/>
      <c r="J58" s="285"/>
      <c r="K58" s="186"/>
      <c r="L58" s="186"/>
    </row>
    <row r="59" spans="1:12" s="119" customFormat="1" ht="18" customHeight="1" x14ac:dyDescent="0.3">
      <c r="A59" s="255" t="s">
        <v>571</v>
      </c>
      <c r="B59" s="256"/>
      <c r="C59" s="256"/>
      <c r="D59" s="256"/>
      <c r="E59" s="256"/>
      <c r="F59" s="153"/>
      <c r="G59" s="154"/>
      <c r="H59" s="191"/>
      <c r="I59" s="191"/>
      <c r="J59" s="286"/>
      <c r="K59" s="191"/>
      <c r="L59" s="191"/>
    </row>
    <row r="60" spans="1:12" s="119" customFormat="1" ht="18.600000000000001" customHeight="1" x14ac:dyDescent="0.3">
      <c r="A60" s="118">
        <v>47</v>
      </c>
      <c r="B60" s="257" t="s">
        <v>241</v>
      </c>
      <c r="C60" s="242" t="s">
        <v>55</v>
      </c>
      <c r="D60" s="116" t="s">
        <v>242</v>
      </c>
      <c r="E60" s="117" t="s">
        <v>243</v>
      </c>
      <c r="F60" s="40">
        <v>58</v>
      </c>
      <c r="G60" s="40" t="s">
        <v>244</v>
      </c>
      <c r="H60" s="318">
        <v>40</v>
      </c>
      <c r="I60" s="318"/>
      <c r="J60" s="318"/>
      <c r="K60" s="318" t="s">
        <v>562</v>
      </c>
      <c r="L60" s="321" t="s">
        <v>583</v>
      </c>
    </row>
    <row r="61" spans="1:12" s="119" customFormat="1" ht="18" customHeight="1" x14ac:dyDescent="0.3">
      <c r="A61" s="118">
        <v>48</v>
      </c>
      <c r="B61" s="258"/>
      <c r="C61" s="243"/>
      <c r="D61" s="116" t="s">
        <v>242</v>
      </c>
      <c r="E61" s="117" t="s">
        <v>245</v>
      </c>
      <c r="F61" s="40">
        <v>91</v>
      </c>
      <c r="G61" s="40" t="s">
        <v>246</v>
      </c>
      <c r="H61" s="319">
        <v>40</v>
      </c>
      <c r="I61" s="319"/>
      <c r="J61" s="319"/>
      <c r="K61" s="319" t="s">
        <v>562</v>
      </c>
      <c r="L61" s="322"/>
    </row>
    <row r="62" spans="1:12" s="119" customFormat="1" ht="18" customHeight="1" x14ac:dyDescent="0.3">
      <c r="A62" s="118">
        <v>49</v>
      </c>
      <c r="B62" s="258"/>
      <c r="C62" s="243"/>
      <c r="D62" s="116" t="s">
        <v>247</v>
      </c>
      <c r="E62" s="117" t="s">
        <v>248</v>
      </c>
      <c r="F62" s="40">
        <v>91</v>
      </c>
      <c r="G62" s="40" t="s">
        <v>246</v>
      </c>
      <c r="H62" s="319">
        <v>40</v>
      </c>
      <c r="I62" s="319"/>
      <c r="J62" s="319"/>
      <c r="K62" s="319" t="s">
        <v>562</v>
      </c>
      <c r="L62" s="322"/>
    </row>
    <row r="63" spans="1:12" ht="18" customHeight="1" x14ac:dyDescent="0.3">
      <c r="A63" s="122">
        <v>50</v>
      </c>
      <c r="B63" s="258"/>
      <c r="C63" s="243"/>
      <c r="D63" s="120" t="s">
        <v>247</v>
      </c>
      <c r="E63" s="117" t="s">
        <v>249</v>
      </c>
      <c r="F63" s="40">
        <v>91</v>
      </c>
      <c r="G63" s="40" t="s">
        <v>246</v>
      </c>
      <c r="H63" s="320">
        <v>40</v>
      </c>
      <c r="I63" s="320"/>
      <c r="J63" s="320"/>
      <c r="K63" s="320" t="s">
        <v>562</v>
      </c>
      <c r="L63" s="322"/>
    </row>
    <row r="64" spans="1:12" ht="18" customHeight="1" x14ac:dyDescent="0.3">
      <c r="A64" s="118">
        <v>51</v>
      </c>
      <c r="B64" s="258"/>
      <c r="C64" s="225" t="s">
        <v>67</v>
      </c>
      <c r="D64" s="23" t="s">
        <v>242</v>
      </c>
      <c r="E64" s="37" t="s">
        <v>250</v>
      </c>
      <c r="F64" s="38">
        <v>58</v>
      </c>
      <c r="G64" s="38" t="s">
        <v>251</v>
      </c>
      <c r="H64" s="318">
        <v>40</v>
      </c>
      <c r="I64" s="318"/>
      <c r="J64" s="318"/>
      <c r="K64" s="318" t="s">
        <v>562</v>
      </c>
      <c r="L64" s="322"/>
    </row>
    <row r="65" spans="1:12" ht="18" customHeight="1" x14ac:dyDescent="0.3">
      <c r="A65" s="118">
        <v>52</v>
      </c>
      <c r="B65" s="258"/>
      <c r="C65" s="226"/>
      <c r="D65" s="116" t="s">
        <v>247</v>
      </c>
      <c r="E65" s="117" t="s">
        <v>252</v>
      </c>
      <c r="F65" s="40">
        <v>91</v>
      </c>
      <c r="G65" s="40" t="s">
        <v>253</v>
      </c>
      <c r="H65" s="319">
        <v>40</v>
      </c>
      <c r="I65" s="319"/>
      <c r="J65" s="319"/>
      <c r="K65" s="319" t="s">
        <v>562</v>
      </c>
      <c r="L65" s="322"/>
    </row>
    <row r="66" spans="1:12" ht="18" customHeight="1" x14ac:dyDescent="0.3">
      <c r="A66" s="118">
        <v>53</v>
      </c>
      <c r="B66" s="258"/>
      <c r="C66" s="226"/>
      <c r="D66" s="116" t="s">
        <v>247</v>
      </c>
      <c r="E66" s="117" t="s">
        <v>254</v>
      </c>
      <c r="F66" s="40">
        <v>91</v>
      </c>
      <c r="G66" s="40" t="s">
        <v>253</v>
      </c>
      <c r="H66" s="319">
        <v>40</v>
      </c>
      <c r="I66" s="319"/>
      <c r="J66" s="319"/>
      <c r="K66" s="319" t="s">
        <v>562</v>
      </c>
      <c r="L66" s="322"/>
    </row>
    <row r="67" spans="1:12" ht="18" customHeight="1" x14ac:dyDescent="0.3">
      <c r="A67" s="122">
        <v>54</v>
      </c>
      <c r="B67" s="258"/>
      <c r="C67" s="227"/>
      <c r="D67" s="116" t="s">
        <v>247</v>
      </c>
      <c r="E67" s="42" t="s">
        <v>255</v>
      </c>
      <c r="F67" s="122">
        <v>91</v>
      </c>
      <c r="G67" s="122" t="s">
        <v>253</v>
      </c>
      <c r="H67" s="320">
        <v>40</v>
      </c>
      <c r="I67" s="320"/>
      <c r="J67" s="320"/>
      <c r="K67" s="320" t="s">
        <v>562</v>
      </c>
      <c r="L67" s="322"/>
    </row>
    <row r="68" spans="1:12" ht="18" customHeight="1" x14ac:dyDescent="0.3">
      <c r="A68" s="118">
        <v>55</v>
      </c>
      <c r="B68" s="258"/>
      <c r="C68" s="250" t="s">
        <v>132</v>
      </c>
      <c r="D68" s="23" t="s">
        <v>242</v>
      </c>
      <c r="E68" s="123" t="s">
        <v>256</v>
      </c>
      <c r="F68" s="38">
        <v>58</v>
      </c>
      <c r="G68" s="38" t="s">
        <v>251</v>
      </c>
      <c r="H68" s="318">
        <v>40</v>
      </c>
      <c r="I68" s="318"/>
      <c r="J68" s="318"/>
      <c r="K68" s="318" t="s">
        <v>562</v>
      </c>
      <c r="L68" s="322"/>
    </row>
    <row r="69" spans="1:12" ht="18" customHeight="1" x14ac:dyDescent="0.3">
      <c r="A69" s="118">
        <v>56</v>
      </c>
      <c r="B69" s="258"/>
      <c r="C69" s="226"/>
      <c r="D69" s="116" t="s">
        <v>247</v>
      </c>
      <c r="E69" s="117" t="s">
        <v>257</v>
      </c>
      <c r="F69" s="40">
        <v>91</v>
      </c>
      <c r="G69" s="40" t="s">
        <v>253</v>
      </c>
      <c r="H69" s="319">
        <v>40</v>
      </c>
      <c r="I69" s="319"/>
      <c r="J69" s="319"/>
      <c r="K69" s="319" t="s">
        <v>562</v>
      </c>
      <c r="L69" s="322"/>
    </row>
    <row r="70" spans="1:12" ht="18" customHeight="1" x14ac:dyDescent="0.3">
      <c r="A70" s="118">
        <v>57</v>
      </c>
      <c r="B70" s="258"/>
      <c r="C70" s="226"/>
      <c r="D70" s="116" t="s">
        <v>247</v>
      </c>
      <c r="E70" s="117" t="s">
        <v>258</v>
      </c>
      <c r="F70" s="40">
        <v>91</v>
      </c>
      <c r="G70" s="40" t="s">
        <v>253</v>
      </c>
      <c r="H70" s="319">
        <v>40</v>
      </c>
      <c r="I70" s="319"/>
      <c r="J70" s="319"/>
      <c r="K70" s="319" t="s">
        <v>562</v>
      </c>
      <c r="L70" s="322"/>
    </row>
    <row r="71" spans="1:12" ht="18" customHeight="1" x14ac:dyDescent="0.3">
      <c r="A71" s="118">
        <v>58</v>
      </c>
      <c r="B71" s="259"/>
      <c r="C71" s="226"/>
      <c r="D71" s="116" t="s">
        <v>247</v>
      </c>
      <c r="E71" s="42" t="s">
        <v>259</v>
      </c>
      <c r="F71" s="122">
        <v>91</v>
      </c>
      <c r="G71" s="122" t="s">
        <v>253</v>
      </c>
      <c r="H71" s="320">
        <v>40</v>
      </c>
      <c r="I71" s="320"/>
      <c r="J71" s="320"/>
      <c r="K71" s="320" t="s">
        <v>562</v>
      </c>
      <c r="L71" s="323"/>
    </row>
    <row r="72" spans="1:12" s="157" customFormat="1" ht="18" customHeight="1" x14ac:dyDescent="0.3">
      <c r="A72" s="260" t="s">
        <v>572</v>
      </c>
      <c r="B72" s="261"/>
      <c r="C72" s="261"/>
      <c r="D72" s="261"/>
      <c r="E72" s="155"/>
      <c r="F72" s="156"/>
      <c r="G72" s="156"/>
      <c r="H72" s="195"/>
      <c r="I72" s="195"/>
      <c r="J72" s="287"/>
      <c r="K72" s="195"/>
      <c r="L72" s="196"/>
    </row>
    <row r="73" spans="1:12" ht="18" customHeight="1" x14ac:dyDescent="0.3">
      <c r="A73" s="38">
        <v>59</v>
      </c>
      <c r="B73" s="225" t="s">
        <v>260</v>
      </c>
      <c r="C73" s="225" t="s">
        <v>55</v>
      </c>
      <c r="D73" s="310" t="s">
        <v>117</v>
      </c>
      <c r="E73" s="37" t="s">
        <v>261</v>
      </c>
      <c r="F73" s="38">
        <f>11*6</f>
        <v>66</v>
      </c>
      <c r="G73" s="40">
        <v>64</v>
      </c>
      <c r="H73" s="282">
        <v>60</v>
      </c>
      <c r="I73" s="282">
        <v>48</v>
      </c>
      <c r="J73" s="282"/>
      <c r="K73" s="282" t="s">
        <v>562</v>
      </c>
      <c r="L73" s="190"/>
    </row>
    <row r="74" spans="1:12" ht="18" customHeight="1" x14ac:dyDescent="0.3">
      <c r="A74" s="40">
        <v>60</v>
      </c>
      <c r="B74" s="226"/>
      <c r="C74" s="226"/>
      <c r="D74" s="311" t="s">
        <v>117</v>
      </c>
      <c r="E74" s="117" t="s">
        <v>262</v>
      </c>
      <c r="F74" s="40">
        <v>66</v>
      </c>
      <c r="G74" s="40">
        <v>64</v>
      </c>
      <c r="H74" s="278">
        <v>60</v>
      </c>
      <c r="I74" s="278">
        <v>48</v>
      </c>
      <c r="J74" s="278"/>
      <c r="K74" s="278" t="s">
        <v>562</v>
      </c>
      <c r="L74" s="185"/>
    </row>
    <row r="75" spans="1:12" ht="18" customHeight="1" x14ac:dyDescent="0.3">
      <c r="A75" s="40">
        <v>61</v>
      </c>
      <c r="B75" s="226"/>
      <c r="C75" s="226"/>
      <c r="D75" s="311" t="s">
        <v>117</v>
      </c>
      <c r="E75" s="117" t="s">
        <v>263</v>
      </c>
      <c r="F75" s="40">
        <f>6*12</f>
        <v>72</v>
      </c>
      <c r="G75" s="40">
        <v>64</v>
      </c>
      <c r="H75" s="278">
        <v>60</v>
      </c>
      <c r="I75" s="278">
        <v>48</v>
      </c>
      <c r="J75" s="278"/>
      <c r="K75" s="278" t="s">
        <v>562</v>
      </c>
      <c r="L75" s="185"/>
    </row>
    <row r="76" spans="1:12" ht="18" customHeight="1" x14ac:dyDescent="0.3">
      <c r="A76" s="40">
        <v>62</v>
      </c>
      <c r="B76" s="226"/>
      <c r="C76" s="226"/>
      <c r="D76" s="311" t="s">
        <v>117</v>
      </c>
      <c r="E76" s="117" t="s">
        <v>264</v>
      </c>
      <c r="F76" s="40">
        <v>72</v>
      </c>
      <c r="G76" s="40">
        <v>64</v>
      </c>
      <c r="H76" s="305">
        <v>60</v>
      </c>
      <c r="I76" s="305">
        <v>48</v>
      </c>
      <c r="J76" s="305"/>
      <c r="K76" s="305" t="s">
        <v>562</v>
      </c>
      <c r="L76" s="306"/>
    </row>
    <row r="77" spans="1:12" ht="18" customHeight="1" x14ac:dyDescent="0.3">
      <c r="A77" s="122">
        <v>63</v>
      </c>
      <c r="B77" s="226"/>
      <c r="C77" s="252"/>
      <c r="D77" s="312" t="s">
        <v>265</v>
      </c>
      <c r="E77" s="42" t="s">
        <v>266</v>
      </c>
      <c r="F77" s="122">
        <v>72</v>
      </c>
      <c r="G77" s="122">
        <v>25</v>
      </c>
      <c r="H77" s="186"/>
      <c r="I77" s="186"/>
      <c r="J77" s="285"/>
      <c r="K77" s="186"/>
      <c r="L77" s="186"/>
    </row>
    <row r="78" spans="1:12" ht="18" customHeight="1" x14ac:dyDescent="0.3">
      <c r="A78" s="118">
        <v>64</v>
      </c>
      <c r="B78" s="226"/>
      <c r="C78" s="242" t="s">
        <v>67</v>
      </c>
      <c r="D78" s="313" t="s">
        <v>267</v>
      </c>
      <c r="E78" s="37" t="s">
        <v>268</v>
      </c>
      <c r="F78" s="38"/>
      <c r="G78" s="38"/>
      <c r="H78" s="187"/>
      <c r="I78" s="187"/>
      <c r="J78" s="283"/>
      <c r="K78" s="187"/>
      <c r="L78" s="187"/>
    </row>
    <row r="79" spans="1:12" ht="18" customHeight="1" x14ac:dyDescent="0.3">
      <c r="A79" s="40">
        <v>65</v>
      </c>
      <c r="B79" s="226"/>
      <c r="C79" s="243"/>
      <c r="D79" s="313" t="s">
        <v>269</v>
      </c>
      <c r="E79" s="158" t="s">
        <v>270</v>
      </c>
      <c r="F79" s="159"/>
      <c r="G79" s="159"/>
      <c r="H79" s="185"/>
      <c r="I79" s="185"/>
      <c r="J79" s="278"/>
      <c r="K79" s="185"/>
      <c r="L79" s="185"/>
    </row>
    <row r="80" spans="1:12" ht="18" customHeight="1" x14ac:dyDescent="0.3">
      <c r="A80" s="40">
        <v>66</v>
      </c>
      <c r="B80" s="226"/>
      <c r="C80" s="243"/>
      <c r="D80" s="149" t="s">
        <v>271</v>
      </c>
      <c r="E80" s="117" t="s">
        <v>272</v>
      </c>
      <c r="F80" s="40">
        <f>11*12</f>
        <v>132</v>
      </c>
      <c r="G80" s="40">
        <v>144</v>
      </c>
      <c r="H80" s="293"/>
      <c r="I80" s="293"/>
      <c r="J80" s="291" t="s">
        <v>562</v>
      </c>
      <c r="K80" s="293"/>
      <c r="L80" s="185"/>
    </row>
    <row r="81" spans="1:12" ht="18" customHeight="1" x14ac:dyDescent="0.3">
      <c r="A81" s="40">
        <v>67</v>
      </c>
      <c r="B81" s="226"/>
      <c r="C81" s="243"/>
      <c r="D81" s="313" t="s">
        <v>117</v>
      </c>
      <c r="E81" s="123" t="s">
        <v>273</v>
      </c>
      <c r="F81" s="118">
        <f>6*12</f>
        <v>72</v>
      </c>
      <c r="G81" s="118">
        <v>64</v>
      </c>
      <c r="H81" s="278">
        <v>60</v>
      </c>
      <c r="I81" s="278">
        <v>48</v>
      </c>
      <c r="J81" s="278"/>
      <c r="K81" s="278" t="s">
        <v>562</v>
      </c>
      <c r="L81" s="185"/>
    </row>
    <row r="82" spans="1:12" ht="18" customHeight="1" x14ac:dyDescent="0.3">
      <c r="A82" s="40">
        <v>68</v>
      </c>
      <c r="B82" s="226"/>
      <c r="C82" s="243"/>
      <c r="D82" s="311" t="s">
        <v>117</v>
      </c>
      <c r="E82" s="117" t="s">
        <v>274</v>
      </c>
      <c r="F82" s="40">
        <f>6*12</f>
        <v>72</v>
      </c>
      <c r="G82" s="40">
        <v>64</v>
      </c>
      <c r="H82" s="305">
        <v>60</v>
      </c>
      <c r="I82" s="305">
        <v>48</v>
      </c>
      <c r="J82" s="305"/>
      <c r="K82" s="305" t="s">
        <v>562</v>
      </c>
      <c r="L82" s="185"/>
    </row>
    <row r="83" spans="1:12" ht="18" customHeight="1" x14ac:dyDescent="0.3">
      <c r="A83" s="40">
        <v>69</v>
      </c>
      <c r="B83" s="227"/>
      <c r="C83" s="251"/>
      <c r="D83" s="312" t="s">
        <v>275</v>
      </c>
      <c r="E83" s="42" t="s">
        <v>276</v>
      </c>
      <c r="F83" s="122">
        <v>36</v>
      </c>
      <c r="G83" s="122"/>
      <c r="H83" s="285"/>
      <c r="I83" s="285"/>
      <c r="J83" s="285"/>
      <c r="K83" s="186"/>
      <c r="L83" s="186"/>
    </row>
    <row r="84" spans="1:12" ht="18" customHeight="1" x14ac:dyDescent="0.3">
      <c r="A84" s="244" t="s">
        <v>573</v>
      </c>
      <c r="B84" s="245"/>
      <c r="C84" s="245"/>
      <c r="D84" s="245"/>
      <c r="E84" s="245"/>
      <c r="F84" s="160"/>
      <c r="G84" s="160"/>
      <c r="H84" s="193"/>
      <c r="I84" s="193"/>
      <c r="J84" s="288"/>
      <c r="K84" s="193"/>
      <c r="L84" s="194"/>
    </row>
    <row r="85" spans="1:12" ht="18" customHeight="1" x14ac:dyDescent="0.3">
      <c r="A85" s="38">
        <f>+A83+1</f>
        <v>70</v>
      </c>
      <c r="B85" s="225" t="s">
        <v>277</v>
      </c>
      <c r="C85" s="225" t="s">
        <v>55</v>
      </c>
      <c r="D85" s="23" t="s">
        <v>278</v>
      </c>
      <c r="E85" s="37" t="s">
        <v>279</v>
      </c>
      <c r="F85" s="38">
        <f>48</f>
        <v>48</v>
      </c>
      <c r="G85" s="38">
        <v>25</v>
      </c>
      <c r="H85" s="38"/>
      <c r="I85" s="38"/>
      <c r="J85" s="38"/>
      <c r="K85" s="38"/>
      <c r="L85" s="38"/>
    </row>
    <row r="86" spans="1:12" ht="18" customHeight="1" x14ac:dyDescent="0.3">
      <c r="A86" s="122">
        <f>+A85+1</f>
        <v>71</v>
      </c>
      <c r="B86" s="227"/>
      <c r="C86" s="227"/>
      <c r="D86" s="132" t="s">
        <v>280</v>
      </c>
      <c r="E86" s="42" t="s">
        <v>281</v>
      </c>
      <c r="F86" s="122">
        <f>6*12</f>
        <v>72</v>
      </c>
      <c r="G86" s="122">
        <v>25</v>
      </c>
      <c r="H86" s="122"/>
      <c r="I86" s="122"/>
      <c r="J86" s="122"/>
      <c r="K86" s="122"/>
      <c r="L86" s="122"/>
    </row>
    <row r="87" spans="1:12" ht="18" customHeight="1" x14ac:dyDescent="0.3">
      <c r="A87" s="247" t="s">
        <v>574</v>
      </c>
      <c r="B87" s="248"/>
      <c r="C87" s="248"/>
      <c r="D87" s="248"/>
      <c r="E87" s="248"/>
      <c r="F87" s="248"/>
      <c r="G87" s="248"/>
      <c r="H87" s="248"/>
      <c r="I87" s="248"/>
      <c r="J87" s="248"/>
      <c r="K87" s="248"/>
      <c r="L87" s="249"/>
    </row>
    <row r="88" spans="1:12" ht="18" customHeight="1" x14ac:dyDescent="0.3">
      <c r="A88" s="39">
        <v>72</v>
      </c>
      <c r="B88" s="250" t="s">
        <v>566</v>
      </c>
      <c r="C88" s="243"/>
      <c r="D88" s="66" t="s">
        <v>282</v>
      </c>
      <c r="E88" s="123" t="s">
        <v>283</v>
      </c>
      <c r="F88" s="118">
        <f>608+140+28+80+156</f>
        <v>1012</v>
      </c>
      <c r="G88" s="140"/>
      <c r="H88" s="192"/>
      <c r="I88" s="185"/>
      <c r="J88" s="278" t="s">
        <v>562</v>
      </c>
      <c r="K88" s="185"/>
      <c r="L88" s="185"/>
    </row>
    <row r="89" spans="1:12" ht="18" customHeight="1" x14ac:dyDescent="0.3">
      <c r="A89" s="39">
        <v>73</v>
      </c>
      <c r="B89" s="226"/>
      <c r="C89" s="243"/>
      <c r="D89" s="116" t="s">
        <v>284</v>
      </c>
      <c r="E89" s="117" t="s">
        <v>285</v>
      </c>
      <c r="F89" s="40">
        <v>84</v>
      </c>
      <c r="G89" s="141">
        <v>29</v>
      </c>
      <c r="H89" s="185"/>
      <c r="I89" s="185"/>
      <c r="J89" s="278"/>
      <c r="K89" s="185"/>
      <c r="L89" s="185"/>
    </row>
    <row r="90" spans="1:12" ht="18" customHeight="1" x14ac:dyDescent="0.3">
      <c r="A90" s="40">
        <v>74</v>
      </c>
      <c r="B90" s="226"/>
      <c r="C90" s="243"/>
      <c r="D90" s="116" t="s">
        <v>286</v>
      </c>
      <c r="E90" s="117" t="s">
        <v>287</v>
      </c>
      <c r="F90" s="40">
        <v>64</v>
      </c>
      <c r="G90" s="141">
        <v>29</v>
      </c>
      <c r="H90" s="185"/>
      <c r="I90" s="185"/>
      <c r="J90" s="278"/>
      <c r="K90" s="185"/>
      <c r="L90" s="185"/>
    </row>
    <row r="91" spans="1:12" ht="18" customHeight="1" x14ac:dyDescent="0.3">
      <c r="A91" s="202">
        <v>75</v>
      </c>
      <c r="B91" s="226"/>
      <c r="C91" s="243"/>
      <c r="D91" s="161" t="s">
        <v>288</v>
      </c>
      <c r="E91" s="117" t="s">
        <v>289</v>
      </c>
      <c r="F91" s="40">
        <v>48</v>
      </c>
      <c r="G91" s="141"/>
      <c r="H91" s="278" t="s">
        <v>195</v>
      </c>
      <c r="I91" s="278" t="s">
        <v>165</v>
      </c>
      <c r="J91" s="278" t="s">
        <v>562</v>
      </c>
      <c r="K91" s="278"/>
      <c r="L91" s="278" t="s">
        <v>564</v>
      </c>
    </row>
    <row r="92" spans="1:12" ht="18" customHeight="1" x14ac:dyDescent="0.3">
      <c r="A92" s="122">
        <v>76</v>
      </c>
      <c r="B92" s="226"/>
      <c r="C92" s="251"/>
      <c r="D92" s="162" t="s">
        <v>288</v>
      </c>
      <c r="E92" s="42" t="s">
        <v>290</v>
      </c>
      <c r="F92" s="122">
        <v>48</v>
      </c>
      <c r="G92" s="43"/>
      <c r="H92" s="278" t="s">
        <v>195</v>
      </c>
      <c r="I92" s="278" t="s">
        <v>165</v>
      </c>
      <c r="J92" s="278" t="s">
        <v>562</v>
      </c>
      <c r="K92" s="278"/>
      <c r="L92" s="278" t="s">
        <v>564</v>
      </c>
    </row>
    <row r="93" spans="1:12" ht="18" customHeight="1" x14ac:dyDescent="0.3">
      <c r="A93" s="207">
        <v>77</v>
      </c>
      <c r="B93" s="226"/>
      <c r="C93" s="243" t="s">
        <v>67</v>
      </c>
      <c r="D93" s="66" t="s">
        <v>291</v>
      </c>
      <c r="E93" s="123" t="s">
        <v>292</v>
      </c>
      <c r="F93" s="118">
        <v>720</v>
      </c>
      <c r="G93" s="163">
        <v>600</v>
      </c>
      <c r="H93" s="307"/>
      <c r="I93" s="283" t="s">
        <v>167</v>
      </c>
      <c r="J93" s="278" t="s">
        <v>562</v>
      </c>
      <c r="K93" s="185"/>
      <c r="L93" s="278" t="s">
        <v>563</v>
      </c>
    </row>
    <row r="94" spans="1:12" ht="18" customHeight="1" x14ac:dyDescent="0.3">
      <c r="A94" s="40">
        <v>78</v>
      </c>
      <c r="B94" s="226"/>
      <c r="C94" s="243"/>
      <c r="D94" s="116" t="s">
        <v>293</v>
      </c>
      <c r="E94" s="117" t="s">
        <v>294</v>
      </c>
      <c r="F94" s="40">
        <v>64</v>
      </c>
      <c r="G94" s="141">
        <v>36</v>
      </c>
      <c r="H94" s="306"/>
      <c r="I94" s="306"/>
      <c r="J94" s="278"/>
      <c r="K94" s="185"/>
      <c r="L94" s="185"/>
    </row>
    <row r="95" spans="1:12" ht="18" customHeight="1" x14ac:dyDescent="0.3">
      <c r="A95" s="202">
        <v>79</v>
      </c>
      <c r="B95" s="226"/>
      <c r="C95" s="243"/>
      <c r="D95" s="116" t="s">
        <v>295</v>
      </c>
      <c r="E95" s="117" t="s">
        <v>296</v>
      </c>
      <c r="F95" s="40">
        <v>56</v>
      </c>
      <c r="G95" s="141">
        <v>30</v>
      </c>
      <c r="H95" s="185"/>
      <c r="I95" s="185"/>
      <c r="J95" s="278"/>
      <c r="K95" s="185"/>
      <c r="L95" s="185"/>
    </row>
    <row r="96" spans="1:12" ht="18" customHeight="1" x14ac:dyDescent="0.3">
      <c r="A96" s="40">
        <v>80</v>
      </c>
      <c r="B96" s="226"/>
      <c r="C96" s="243"/>
      <c r="D96" s="116" t="s">
        <v>297</v>
      </c>
      <c r="E96" s="117" t="s">
        <v>298</v>
      </c>
      <c r="F96" s="40">
        <v>56</v>
      </c>
      <c r="G96" s="141">
        <v>30</v>
      </c>
      <c r="H96" s="185"/>
      <c r="I96" s="185"/>
      <c r="J96" s="278"/>
      <c r="K96" s="185"/>
      <c r="L96" s="185"/>
    </row>
    <row r="97" spans="1:12" ht="18" customHeight="1" x14ac:dyDescent="0.3">
      <c r="A97" s="202">
        <v>81</v>
      </c>
      <c r="B97" s="226"/>
      <c r="C97" s="243"/>
      <c r="D97" s="116" t="s">
        <v>299</v>
      </c>
      <c r="E97" s="117" t="s">
        <v>300</v>
      </c>
      <c r="F97" s="40">
        <v>56</v>
      </c>
      <c r="G97" s="40">
        <v>48</v>
      </c>
      <c r="H97" s="185"/>
      <c r="I97" s="185"/>
      <c r="J97" s="278"/>
      <c r="K97" s="185"/>
      <c r="L97" s="185"/>
    </row>
    <row r="98" spans="1:12" ht="18" customHeight="1" x14ac:dyDescent="0.3">
      <c r="A98" s="40">
        <v>82</v>
      </c>
      <c r="B98" s="226"/>
      <c r="C98" s="243"/>
      <c r="D98" s="116" t="s">
        <v>301</v>
      </c>
      <c r="E98" s="117" t="s">
        <v>302</v>
      </c>
      <c r="F98" s="40">
        <v>40</v>
      </c>
      <c r="G98" s="141">
        <v>40</v>
      </c>
      <c r="H98" s="278">
        <v>60</v>
      </c>
      <c r="I98" s="278">
        <v>48</v>
      </c>
      <c r="J98" s="278"/>
      <c r="K98" s="278" t="s">
        <v>562</v>
      </c>
      <c r="L98" s="185"/>
    </row>
    <row r="99" spans="1:12" ht="18" customHeight="1" x14ac:dyDescent="0.3">
      <c r="A99" s="202">
        <v>83</v>
      </c>
      <c r="B99" s="226"/>
      <c r="C99" s="243"/>
      <c r="D99" s="116" t="s">
        <v>301</v>
      </c>
      <c r="E99" s="117" t="s">
        <v>303</v>
      </c>
      <c r="F99" s="40">
        <v>40</v>
      </c>
      <c r="G99" s="141">
        <v>40</v>
      </c>
      <c r="H99" s="278">
        <v>60</v>
      </c>
      <c r="I99" s="278">
        <v>48</v>
      </c>
      <c r="J99" s="278"/>
      <c r="K99" s="278" t="s">
        <v>562</v>
      </c>
      <c r="L99" s="185"/>
    </row>
    <row r="100" spans="1:12" ht="18" customHeight="1" x14ac:dyDescent="0.3">
      <c r="A100" s="40">
        <v>84</v>
      </c>
      <c r="B100" s="226"/>
      <c r="C100" s="251"/>
      <c r="D100" s="116" t="s">
        <v>301</v>
      </c>
      <c r="E100" s="117" t="s">
        <v>304</v>
      </c>
      <c r="F100" s="40">
        <v>40</v>
      </c>
      <c r="G100" s="141">
        <v>40</v>
      </c>
      <c r="H100" s="278">
        <v>60</v>
      </c>
      <c r="I100" s="278">
        <v>48</v>
      </c>
      <c r="J100" s="278"/>
      <c r="K100" s="278" t="s">
        <v>562</v>
      </c>
      <c r="L100" s="186"/>
    </row>
    <row r="101" spans="1:12" ht="18" customHeight="1" x14ac:dyDescent="0.3">
      <c r="A101" s="244" t="s">
        <v>575</v>
      </c>
      <c r="B101" s="245"/>
      <c r="C101" s="245"/>
      <c r="D101" s="245"/>
      <c r="E101" s="245"/>
      <c r="F101" s="245"/>
      <c r="G101" s="245"/>
      <c r="H101" s="245"/>
      <c r="I101" s="245"/>
      <c r="J101" s="245"/>
      <c r="K101" s="245"/>
      <c r="L101" s="246"/>
    </row>
    <row r="102" spans="1:12" ht="18" customHeight="1" x14ac:dyDescent="0.3">
      <c r="A102" s="40">
        <v>85</v>
      </c>
      <c r="B102" s="226" t="s">
        <v>567</v>
      </c>
      <c r="C102" s="243" t="s">
        <v>55</v>
      </c>
      <c r="D102" s="116" t="s">
        <v>305</v>
      </c>
      <c r="E102" s="117" t="s">
        <v>306</v>
      </c>
      <c r="F102" s="40">
        <v>120</v>
      </c>
      <c r="G102" s="141">
        <v>130</v>
      </c>
      <c r="H102" s="141"/>
      <c r="I102" s="141"/>
      <c r="J102" s="141"/>
      <c r="K102" s="141"/>
      <c r="L102" s="141"/>
    </row>
    <row r="103" spans="1:12" ht="18" customHeight="1" x14ac:dyDescent="0.3">
      <c r="A103" s="122">
        <v>86</v>
      </c>
      <c r="B103" s="226"/>
      <c r="C103" s="251"/>
      <c r="D103" s="132" t="s">
        <v>307</v>
      </c>
      <c r="E103" s="42" t="s">
        <v>308</v>
      </c>
      <c r="F103" s="122">
        <v>120</v>
      </c>
      <c r="G103" s="43">
        <v>130</v>
      </c>
      <c r="H103" s="43"/>
      <c r="I103" s="43"/>
      <c r="J103" s="43"/>
      <c r="K103" s="43"/>
      <c r="L103" s="43"/>
    </row>
    <row r="104" spans="1:12" ht="18" customHeight="1" x14ac:dyDescent="0.3">
      <c r="A104" s="118">
        <v>87</v>
      </c>
      <c r="B104" s="226"/>
      <c r="C104" s="250" t="s">
        <v>67</v>
      </c>
      <c r="D104" s="66" t="s">
        <v>309</v>
      </c>
      <c r="E104" s="123" t="s">
        <v>310</v>
      </c>
      <c r="F104" s="40">
        <v>60</v>
      </c>
      <c r="G104" s="118">
        <v>64</v>
      </c>
      <c r="H104" s="283">
        <v>60</v>
      </c>
      <c r="I104" s="283">
        <v>48</v>
      </c>
      <c r="J104" s="283" t="s">
        <v>562</v>
      </c>
      <c r="K104" s="283"/>
      <c r="L104" s="118"/>
    </row>
    <row r="105" spans="1:12" ht="18" customHeight="1" x14ac:dyDescent="0.3">
      <c r="A105" s="118">
        <v>88</v>
      </c>
      <c r="B105" s="226"/>
      <c r="C105" s="250"/>
      <c r="D105" s="66" t="s">
        <v>309</v>
      </c>
      <c r="E105" s="117" t="s">
        <v>311</v>
      </c>
      <c r="F105" s="40">
        <v>60</v>
      </c>
      <c r="G105" s="118">
        <v>64</v>
      </c>
      <c r="H105" s="118">
        <v>60</v>
      </c>
      <c r="I105" s="118">
        <v>48</v>
      </c>
      <c r="J105" s="118" t="s">
        <v>562</v>
      </c>
      <c r="K105" s="118"/>
      <c r="L105" s="118"/>
    </row>
    <row r="106" spans="1:12" ht="18" customHeight="1" x14ac:dyDescent="0.3">
      <c r="A106" s="118">
        <v>89</v>
      </c>
      <c r="B106" s="226"/>
      <c r="C106" s="250"/>
      <c r="D106" s="66" t="s">
        <v>309</v>
      </c>
      <c r="E106" s="123" t="s">
        <v>312</v>
      </c>
      <c r="F106" s="40">
        <v>60</v>
      </c>
      <c r="G106" s="118">
        <v>64</v>
      </c>
      <c r="H106" s="118">
        <v>60</v>
      </c>
      <c r="I106" s="118">
        <v>48</v>
      </c>
      <c r="J106" s="118" t="s">
        <v>562</v>
      </c>
      <c r="K106" s="118"/>
      <c r="L106" s="118"/>
    </row>
    <row r="107" spans="1:12" ht="18" customHeight="1" x14ac:dyDescent="0.3">
      <c r="A107" s="118">
        <v>90</v>
      </c>
      <c r="B107" s="226"/>
      <c r="C107" s="250"/>
      <c r="D107" s="66" t="s">
        <v>309</v>
      </c>
      <c r="E107" s="117" t="s">
        <v>313</v>
      </c>
      <c r="F107" s="40">
        <v>60</v>
      </c>
      <c r="G107" s="118">
        <v>64</v>
      </c>
      <c r="H107" s="118">
        <v>60</v>
      </c>
      <c r="I107" s="118">
        <v>48</v>
      </c>
      <c r="J107" s="118" t="s">
        <v>562</v>
      </c>
      <c r="K107" s="118"/>
      <c r="L107" s="118"/>
    </row>
    <row r="108" spans="1:12" ht="18" customHeight="1" x14ac:dyDescent="0.3">
      <c r="A108" s="118">
        <v>91</v>
      </c>
      <c r="B108" s="226"/>
      <c r="C108" s="226"/>
      <c r="D108" s="66" t="s">
        <v>309</v>
      </c>
      <c r="E108" s="123" t="s">
        <v>314</v>
      </c>
      <c r="F108" s="40">
        <v>60</v>
      </c>
      <c r="G108" s="118">
        <v>64</v>
      </c>
      <c r="H108" s="118">
        <v>60</v>
      </c>
      <c r="I108" s="118">
        <v>48</v>
      </c>
      <c r="J108" s="118" t="s">
        <v>562</v>
      </c>
      <c r="K108" s="118"/>
      <c r="L108" s="118"/>
    </row>
    <row r="109" spans="1:12" ht="18" customHeight="1" x14ac:dyDescent="0.3">
      <c r="A109" s="118">
        <v>92</v>
      </c>
      <c r="B109" s="226"/>
      <c r="C109" s="226"/>
      <c r="D109" s="66" t="s">
        <v>309</v>
      </c>
      <c r="E109" s="123" t="s">
        <v>315</v>
      </c>
      <c r="F109" s="40">
        <v>60</v>
      </c>
      <c r="G109" s="118">
        <v>64</v>
      </c>
      <c r="H109" s="118">
        <v>60</v>
      </c>
      <c r="I109" s="118">
        <v>48</v>
      </c>
      <c r="J109" s="118" t="s">
        <v>562</v>
      </c>
      <c r="K109" s="118"/>
      <c r="L109" s="118"/>
    </row>
    <row r="110" spans="1:12" ht="15.6" x14ac:dyDescent="0.3">
      <c r="A110" s="247" t="s">
        <v>576</v>
      </c>
      <c r="B110" s="248"/>
      <c r="C110" s="248"/>
      <c r="D110" s="248"/>
      <c r="E110" s="248"/>
      <c r="F110" s="248"/>
      <c r="G110" s="248"/>
      <c r="H110" s="248"/>
      <c r="I110" s="248"/>
      <c r="J110" s="248"/>
      <c r="K110" s="248"/>
      <c r="L110" s="249"/>
    </row>
    <row r="111" spans="1:12" ht="15.6" x14ac:dyDescent="0.3">
      <c r="A111" s="40">
        <v>93</v>
      </c>
      <c r="B111" s="263" t="s">
        <v>568</v>
      </c>
      <c r="C111" s="263" t="s">
        <v>55</v>
      </c>
      <c r="D111" s="116" t="s">
        <v>316</v>
      </c>
      <c r="E111" s="117" t="s">
        <v>317</v>
      </c>
      <c r="F111" s="40">
        <v>108</v>
      </c>
      <c r="G111" s="38">
        <v>35</v>
      </c>
      <c r="H111" s="185"/>
      <c r="I111" s="185"/>
      <c r="J111" s="278"/>
      <c r="K111" s="185"/>
      <c r="L111" s="185"/>
    </row>
    <row r="112" spans="1:12" ht="15.6" x14ac:dyDescent="0.3">
      <c r="A112" s="40">
        <f t="shared" ref="A112:A161" si="0">+A111+1</f>
        <v>94</v>
      </c>
      <c r="B112" s="263"/>
      <c r="C112" s="263"/>
      <c r="D112" s="116" t="s">
        <v>318</v>
      </c>
      <c r="E112" s="117" t="s">
        <v>319</v>
      </c>
      <c r="F112" s="40">
        <v>88</v>
      </c>
      <c r="G112" s="164">
        <v>30</v>
      </c>
      <c r="H112" s="185"/>
      <c r="I112" s="185"/>
      <c r="J112" s="278"/>
      <c r="K112" s="185"/>
      <c r="L112" s="185"/>
    </row>
    <row r="113" spans="1:12" ht="17.25" customHeight="1" x14ac:dyDescent="0.3">
      <c r="A113" s="40">
        <f t="shared" si="0"/>
        <v>95</v>
      </c>
      <c r="B113" s="263"/>
      <c r="C113" s="263"/>
      <c r="D113" s="116" t="s">
        <v>320</v>
      </c>
      <c r="E113" s="117" t="s">
        <v>321</v>
      </c>
      <c r="F113" s="40">
        <v>88</v>
      </c>
      <c r="G113" s="164">
        <v>30</v>
      </c>
      <c r="H113" s="185"/>
      <c r="I113" s="185"/>
      <c r="J113" s="278"/>
      <c r="K113" s="185"/>
      <c r="L113" s="185"/>
    </row>
    <row r="114" spans="1:12" ht="15.6" x14ac:dyDescent="0.3">
      <c r="A114" s="40">
        <f t="shared" si="0"/>
        <v>96</v>
      </c>
      <c r="B114" s="263"/>
      <c r="C114" s="263"/>
      <c r="D114" s="116" t="s">
        <v>322</v>
      </c>
      <c r="E114" s="117" t="s">
        <v>323</v>
      </c>
      <c r="F114" s="40">
        <v>88</v>
      </c>
      <c r="G114" s="164">
        <v>30</v>
      </c>
      <c r="H114" s="185"/>
      <c r="I114" s="185"/>
      <c r="J114" s="278"/>
      <c r="K114" s="185"/>
      <c r="L114" s="185"/>
    </row>
    <row r="115" spans="1:12" ht="15.6" x14ac:dyDescent="0.3">
      <c r="A115" s="40">
        <f t="shared" si="0"/>
        <v>97</v>
      </c>
      <c r="B115" s="263"/>
      <c r="C115" s="263"/>
      <c r="D115" s="116" t="s">
        <v>324</v>
      </c>
      <c r="E115" s="117" t="s">
        <v>325</v>
      </c>
      <c r="F115" s="40">
        <v>108</v>
      </c>
      <c r="G115" s="164">
        <v>35</v>
      </c>
      <c r="H115" s="185"/>
      <c r="I115" s="185"/>
      <c r="J115" s="278"/>
      <c r="K115" s="185"/>
      <c r="L115" s="185"/>
    </row>
    <row r="116" spans="1:12" ht="15.6" x14ac:dyDescent="0.3">
      <c r="A116" s="40">
        <f t="shared" si="0"/>
        <v>98</v>
      </c>
      <c r="B116" s="263"/>
      <c r="C116" s="263"/>
      <c r="D116" s="116" t="s">
        <v>326</v>
      </c>
      <c r="E116" s="117" t="s">
        <v>327</v>
      </c>
      <c r="F116" s="40">
        <v>88</v>
      </c>
      <c r="G116" s="164">
        <v>30</v>
      </c>
      <c r="H116" s="185"/>
      <c r="I116" s="185"/>
      <c r="J116" s="278"/>
      <c r="K116" s="185"/>
      <c r="L116" s="185"/>
    </row>
    <row r="117" spans="1:12" ht="15.6" x14ac:dyDescent="0.3">
      <c r="A117" s="40">
        <f t="shared" si="0"/>
        <v>99</v>
      </c>
      <c r="B117" s="263"/>
      <c r="C117" s="263"/>
      <c r="D117" s="116" t="s">
        <v>328</v>
      </c>
      <c r="E117" s="117" t="s">
        <v>329</v>
      </c>
      <c r="F117" s="40">
        <v>88</v>
      </c>
      <c r="G117" s="164">
        <v>30</v>
      </c>
      <c r="H117" s="185"/>
      <c r="I117" s="185"/>
      <c r="J117" s="278"/>
      <c r="K117" s="185"/>
      <c r="L117" s="185"/>
    </row>
    <row r="118" spans="1:12" s="142" customFormat="1" ht="18.75" customHeight="1" x14ac:dyDescent="0.3">
      <c r="A118" s="39">
        <f t="shared" si="0"/>
        <v>100</v>
      </c>
      <c r="B118" s="263"/>
      <c r="C118" s="263"/>
      <c r="D118" s="314" t="s">
        <v>330</v>
      </c>
      <c r="E118" s="117" t="s">
        <v>331</v>
      </c>
      <c r="F118" s="39">
        <v>88</v>
      </c>
      <c r="G118" s="165"/>
      <c r="H118" s="278" t="s">
        <v>195</v>
      </c>
      <c r="I118" s="278" t="s">
        <v>165</v>
      </c>
      <c r="J118" s="278" t="s">
        <v>562</v>
      </c>
      <c r="K118" s="278"/>
      <c r="L118" s="278" t="s">
        <v>564</v>
      </c>
    </row>
    <row r="119" spans="1:12" ht="15.6" x14ac:dyDescent="0.3">
      <c r="A119" s="40">
        <f t="shared" si="0"/>
        <v>101</v>
      </c>
      <c r="B119" s="263"/>
      <c r="C119" s="263"/>
      <c r="D119" s="311" t="s">
        <v>332</v>
      </c>
      <c r="E119" s="117" t="s">
        <v>333</v>
      </c>
      <c r="F119" s="40">
        <v>132</v>
      </c>
      <c r="G119" s="164">
        <v>41</v>
      </c>
      <c r="H119" s="185"/>
      <c r="I119" s="185"/>
      <c r="J119" s="278"/>
      <c r="K119" s="185"/>
      <c r="L119" s="185"/>
    </row>
    <row r="120" spans="1:12" ht="15.6" x14ac:dyDescent="0.3">
      <c r="A120" s="40">
        <f t="shared" si="0"/>
        <v>102</v>
      </c>
      <c r="B120" s="263"/>
      <c r="C120" s="263"/>
      <c r="D120" s="311" t="s">
        <v>334</v>
      </c>
      <c r="E120" s="117" t="s">
        <v>335</v>
      </c>
      <c r="F120" s="40">
        <v>88</v>
      </c>
      <c r="G120" s="164">
        <v>30</v>
      </c>
      <c r="H120" s="185"/>
      <c r="I120" s="185"/>
      <c r="J120" s="278"/>
      <c r="K120" s="185"/>
      <c r="L120" s="185"/>
    </row>
    <row r="121" spans="1:12" ht="15" customHeight="1" x14ac:dyDescent="0.3">
      <c r="A121" s="40">
        <f t="shared" si="0"/>
        <v>103</v>
      </c>
      <c r="B121" s="263"/>
      <c r="C121" s="263"/>
      <c r="D121" s="311" t="s">
        <v>336</v>
      </c>
      <c r="E121" s="117" t="s">
        <v>337</v>
      </c>
      <c r="F121" s="40">
        <v>88</v>
      </c>
      <c r="G121" s="164">
        <v>30</v>
      </c>
      <c r="H121" s="185"/>
      <c r="I121" s="185"/>
      <c r="J121" s="278"/>
      <c r="K121" s="185"/>
      <c r="L121" s="185"/>
    </row>
    <row r="122" spans="1:12" ht="18" customHeight="1" x14ac:dyDescent="0.3">
      <c r="A122" s="40">
        <f t="shared" si="0"/>
        <v>104</v>
      </c>
      <c r="B122" s="263"/>
      <c r="C122" s="263"/>
      <c r="D122" s="311" t="s">
        <v>338</v>
      </c>
      <c r="E122" s="117" t="s">
        <v>339</v>
      </c>
      <c r="F122" s="40">
        <v>88</v>
      </c>
      <c r="G122" s="164">
        <v>30</v>
      </c>
      <c r="H122" s="185"/>
      <c r="I122" s="185"/>
      <c r="J122" s="278"/>
      <c r="K122" s="185"/>
      <c r="L122" s="185"/>
    </row>
    <row r="123" spans="1:12" ht="18" customHeight="1" x14ac:dyDescent="0.3">
      <c r="A123" s="40">
        <f t="shared" si="0"/>
        <v>105</v>
      </c>
      <c r="B123" s="263"/>
      <c r="C123" s="263"/>
      <c r="D123" s="311" t="s">
        <v>340</v>
      </c>
      <c r="E123" s="117" t="s">
        <v>341</v>
      </c>
      <c r="F123" s="40">
        <v>88</v>
      </c>
      <c r="G123" s="164">
        <v>30</v>
      </c>
      <c r="H123" s="278" t="s">
        <v>195</v>
      </c>
      <c r="I123" s="278" t="s">
        <v>165</v>
      </c>
      <c r="J123" s="278" t="s">
        <v>562</v>
      </c>
      <c r="K123" s="278"/>
      <c r="L123" s="278" t="s">
        <v>564</v>
      </c>
    </row>
    <row r="124" spans="1:12" ht="15.6" x14ac:dyDescent="0.3">
      <c r="A124" s="40">
        <f t="shared" si="0"/>
        <v>106</v>
      </c>
      <c r="B124" s="263"/>
      <c r="C124" s="263"/>
      <c r="D124" s="315" t="s">
        <v>342</v>
      </c>
      <c r="E124" s="117" t="s">
        <v>343</v>
      </c>
      <c r="F124" s="40">
        <v>88</v>
      </c>
      <c r="G124" s="164"/>
      <c r="H124" s="185"/>
      <c r="I124" s="185"/>
      <c r="J124" s="278"/>
      <c r="K124" s="185"/>
      <c r="L124" s="185"/>
    </row>
    <row r="125" spans="1:12" ht="15.6" x14ac:dyDescent="0.3">
      <c r="A125" s="40"/>
      <c r="B125" s="263"/>
      <c r="C125" s="263"/>
      <c r="D125" s="316"/>
      <c r="E125" s="117" t="s">
        <v>344</v>
      </c>
      <c r="F125" s="40">
        <v>132</v>
      </c>
      <c r="G125" s="164">
        <v>35</v>
      </c>
      <c r="H125" s="185"/>
      <c r="I125" s="185"/>
      <c r="J125" s="278"/>
      <c r="K125" s="185"/>
      <c r="L125" s="185"/>
    </row>
    <row r="126" spans="1:12" ht="18.75" customHeight="1" x14ac:dyDescent="0.3">
      <c r="A126" s="122">
        <f>+A124+1</f>
        <v>107</v>
      </c>
      <c r="B126" s="263"/>
      <c r="C126" s="265"/>
      <c r="D126" s="312" t="s">
        <v>345</v>
      </c>
      <c r="E126" s="137" t="s">
        <v>346</v>
      </c>
      <c r="F126" s="136">
        <v>44</v>
      </c>
      <c r="G126" s="166">
        <v>25</v>
      </c>
      <c r="H126" s="186"/>
      <c r="I126" s="186"/>
      <c r="J126" s="285"/>
      <c r="K126" s="186"/>
      <c r="L126" s="186"/>
    </row>
    <row r="127" spans="1:12" ht="21.75" customHeight="1" x14ac:dyDescent="0.3">
      <c r="A127" s="118">
        <f t="shared" si="0"/>
        <v>108</v>
      </c>
      <c r="B127" s="263"/>
      <c r="C127" s="262" t="s">
        <v>67</v>
      </c>
      <c r="D127" s="313" t="s">
        <v>347</v>
      </c>
      <c r="E127" s="123" t="s">
        <v>348</v>
      </c>
      <c r="F127" s="118">
        <v>64</v>
      </c>
      <c r="G127" s="125">
        <v>25</v>
      </c>
      <c r="H127" s="187"/>
      <c r="I127" s="187"/>
      <c r="J127" s="283"/>
      <c r="K127" s="187"/>
      <c r="L127" s="187"/>
    </row>
    <row r="128" spans="1:12" ht="18" customHeight="1" x14ac:dyDescent="0.3">
      <c r="A128" s="40">
        <f t="shared" si="0"/>
        <v>109</v>
      </c>
      <c r="B128" s="263"/>
      <c r="C128" s="263"/>
      <c r="D128" s="311" t="s">
        <v>349</v>
      </c>
      <c r="E128" s="123" t="s">
        <v>350</v>
      </c>
      <c r="F128" s="40">
        <v>132</v>
      </c>
      <c r="G128" s="164"/>
      <c r="H128" s="278" t="s">
        <v>195</v>
      </c>
      <c r="I128" s="278" t="s">
        <v>165</v>
      </c>
      <c r="J128" s="278" t="s">
        <v>562</v>
      </c>
      <c r="K128" s="278"/>
      <c r="L128" s="278" t="s">
        <v>564</v>
      </c>
    </row>
    <row r="129" spans="1:12" ht="18.75" customHeight="1" x14ac:dyDescent="0.3">
      <c r="A129" s="40">
        <f t="shared" si="0"/>
        <v>110</v>
      </c>
      <c r="B129" s="263"/>
      <c r="C129" s="263"/>
      <c r="D129" s="116" t="s">
        <v>351</v>
      </c>
      <c r="E129" s="123" t="s">
        <v>352</v>
      </c>
      <c r="F129" s="40">
        <v>88</v>
      </c>
      <c r="G129" s="164">
        <v>30</v>
      </c>
      <c r="H129" s="185"/>
      <c r="I129" s="185"/>
      <c r="J129" s="278"/>
      <c r="K129" s="185"/>
      <c r="L129" s="185"/>
    </row>
    <row r="130" spans="1:12" ht="18" customHeight="1" x14ac:dyDescent="0.3">
      <c r="A130" s="40">
        <f t="shared" si="0"/>
        <v>111</v>
      </c>
      <c r="B130" s="263"/>
      <c r="C130" s="263"/>
      <c r="D130" s="116" t="s">
        <v>353</v>
      </c>
      <c r="E130" s="123" t="s">
        <v>354</v>
      </c>
      <c r="F130" s="40">
        <v>88</v>
      </c>
      <c r="G130" s="164">
        <v>30</v>
      </c>
      <c r="H130" s="185"/>
      <c r="I130" s="185"/>
      <c r="J130" s="278"/>
      <c r="K130" s="185"/>
      <c r="L130" s="185"/>
    </row>
    <row r="131" spans="1:12" s="167" customFormat="1" ht="18" customHeight="1" x14ac:dyDescent="0.3">
      <c r="A131" s="40">
        <f t="shared" si="0"/>
        <v>112</v>
      </c>
      <c r="B131" s="263"/>
      <c r="C131" s="263"/>
      <c r="D131" s="116" t="s">
        <v>355</v>
      </c>
      <c r="E131" s="123" t="s">
        <v>356</v>
      </c>
      <c r="F131" s="39">
        <v>88</v>
      </c>
      <c r="G131" s="165">
        <v>30</v>
      </c>
      <c r="H131" s="197"/>
      <c r="I131" s="197"/>
      <c r="J131" s="189"/>
      <c r="K131" s="197"/>
      <c r="L131" s="197"/>
    </row>
    <row r="132" spans="1:12" ht="18.75" customHeight="1" x14ac:dyDescent="0.3">
      <c r="A132" s="40">
        <f t="shared" si="0"/>
        <v>113</v>
      </c>
      <c r="B132" s="263"/>
      <c r="C132" s="263"/>
      <c r="D132" s="116" t="s">
        <v>357</v>
      </c>
      <c r="E132" s="123" t="s">
        <v>358</v>
      </c>
      <c r="F132" s="40">
        <v>132</v>
      </c>
      <c r="G132" s="164">
        <v>35</v>
      </c>
      <c r="H132" s="185"/>
      <c r="I132" s="185"/>
      <c r="J132" s="278"/>
      <c r="K132" s="185"/>
      <c r="L132" s="185"/>
    </row>
    <row r="133" spans="1:12" ht="19.5" customHeight="1" x14ac:dyDescent="0.3">
      <c r="A133" s="40">
        <f t="shared" si="0"/>
        <v>114</v>
      </c>
      <c r="B133" s="263"/>
      <c r="C133" s="263"/>
      <c r="D133" s="116" t="s">
        <v>359</v>
      </c>
      <c r="E133" s="123" t="s">
        <v>360</v>
      </c>
      <c r="F133" s="40">
        <v>88</v>
      </c>
      <c r="G133" s="164">
        <v>30</v>
      </c>
      <c r="H133" s="185"/>
      <c r="I133" s="185"/>
      <c r="J133" s="278"/>
      <c r="K133" s="185"/>
      <c r="L133" s="185"/>
    </row>
    <row r="134" spans="1:12" ht="18" customHeight="1" x14ac:dyDescent="0.3">
      <c r="A134" s="40">
        <f t="shared" si="0"/>
        <v>115</v>
      </c>
      <c r="B134" s="263"/>
      <c r="C134" s="263"/>
      <c r="D134" s="116" t="s">
        <v>361</v>
      </c>
      <c r="E134" s="123" t="s">
        <v>362</v>
      </c>
      <c r="F134" s="40">
        <v>88</v>
      </c>
      <c r="G134" s="164">
        <v>30</v>
      </c>
      <c r="H134" s="185"/>
      <c r="I134" s="185"/>
      <c r="J134" s="278"/>
      <c r="K134" s="185"/>
      <c r="L134" s="185"/>
    </row>
    <row r="135" spans="1:12" ht="18" customHeight="1" x14ac:dyDescent="0.3">
      <c r="A135" s="40">
        <f t="shared" si="0"/>
        <v>116</v>
      </c>
      <c r="B135" s="263"/>
      <c r="C135" s="263"/>
      <c r="D135" s="116" t="s">
        <v>363</v>
      </c>
      <c r="E135" s="123" t="s">
        <v>364</v>
      </c>
      <c r="F135" s="40">
        <v>88</v>
      </c>
      <c r="G135" s="164">
        <v>30</v>
      </c>
      <c r="H135" s="185"/>
      <c r="I135" s="185"/>
      <c r="J135" s="278"/>
      <c r="K135" s="185"/>
      <c r="L135" s="185"/>
    </row>
    <row r="136" spans="1:12" ht="18" customHeight="1" x14ac:dyDescent="0.3">
      <c r="A136" s="40">
        <f t="shared" si="0"/>
        <v>117</v>
      </c>
      <c r="B136" s="263"/>
      <c r="C136" s="263"/>
      <c r="D136" s="116" t="s">
        <v>365</v>
      </c>
      <c r="E136" s="123" t="s">
        <v>366</v>
      </c>
      <c r="F136" s="40">
        <v>44</v>
      </c>
      <c r="G136" s="164">
        <v>26</v>
      </c>
      <c r="H136" s="185"/>
      <c r="I136" s="185"/>
      <c r="J136" s="278"/>
      <c r="K136" s="185"/>
      <c r="L136" s="185"/>
    </row>
    <row r="137" spans="1:12" ht="18.75" customHeight="1" x14ac:dyDescent="0.3">
      <c r="A137" s="40">
        <f t="shared" si="0"/>
        <v>118</v>
      </c>
      <c r="B137" s="263"/>
      <c r="C137" s="263"/>
      <c r="D137" s="116" t="s">
        <v>367</v>
      </c>
      <c r="E137" s="123" t="s">
        <v>368</v>
      </c>
      <c r="F137" s="39">
        <v>88</v>
      </c>
      <c r="G137" s="165">
        <v>30</v>
      </c>
      <c r="H137" s="185"/>
      <c r="I137" s="185"/>
      <c r="J137" s="278"/>
      <c r="K137" s="185"/>
      <c r="L137" s="185"/>
    </row>
    <row r="138" spans="1:12" ht="18" customHeight="1" x14ac:dyDescent="0.3">
      <c r="A138" s="40">
        <f t="shared" si="0"/>
        <v>119</v>
      </c>
      <c r="B138" s="263"/>
      <c r="C138" s="263"/>
      <c r="D138" s="116" t="s">
        <v>369</v>
      </c>
      <c r="E138" s="123" t="s">
        <v>370</v>
      </c>
      <c r="F138" s="40">
        <v>132</v>
      </c>
      <c r="G138" s="164">
        <v>35</v>
      </c>
      <c r="H138" s="185"/>
      <c r="I138" s="185"/>
      <c r="J138" s="278"/>
      <c r="K138" s="185"/>
      <c r="L138" s="185"/>
    </row>
    <row r="139" spans="1:12" ht="18" customHeight="1" x14ac:dyDescent="0.3">
      <c r="A139" s="40">
        <f t="shared" si="0"/>
        <v>120</v>
      </c>
      <c r="B139" s="263"/>
      <c r="C139" s="263"/>
      <c r="D139" s="116" t="s">
        <v>371</v>
      </c>
      <c r="E139" s="123" t="s">
        <v>372</v>
      </c>
      <c r="F139" s="40">
        <v>88</v>
      </c>
      <c r="G139" s="165">
        <v>30</v>
      </c>
      <c r="H139" s="185"/>
      <c r="I139" s="185"/>
      <c r="J139" s="278"/>
      <c r="K139" s="185"/>
      <c r="L139" s="185"/>
    </row>
    <row r="140" spans="1:12" ht="18" customHeight="1" x14ac:dyDescent="0.3">
      <c r="A140" s="40">
        <f t="shared" si="0"/>
        <v>121</v>
      </c>
      <c r="B140" s="263"/>
      <c r="C140" s="263"/>
      <c r="D140" s="116" t="s">
        <v>373</v>
      </c>
      <c r="E140" s="123" t="s">
        <v>374</v>
      </c>
      <c r="F140" s="40">
        <v>88</v>
      </c>
      <c r="G140" s="165">
        <v>30</v>
      </c>
      <c r="H140" s="185"/>
      <c r="I140" s="185"/>
      <c r="J140" s="278"/>
      <c r="K140" s="185"/>
      <c r="L140" s="185"/>
    </row>
    <row r="141" spans="1:12" ht="18" customHeight="1" x14ac:dyDescent="0.3">
      <c r="A141" s="40">
        <f t="shared" si="0"/>
        <v>122</v>
      </c>
      <c r="B141" s="263"/>
      <c r="C141" s="263"/>
      <c r="D141" s="116" t="s">
        <v>375</v>
      </c>
      <c r="E141" s="123" t="s">
        <v>376</v>
      </c>
      <c r="F141" s="40">
        <v>88</v>
      </c>
      <c r="G141" s="165">
        <v>30</v>
      </c>
      <c r="H141" s="185"/>
      <c r="I141" s="185"/>
      <c r="J141" s="278"/>
      <c r="K141" s="185"/>
      <c r="L141" s="185"/>
    </row>
    <row r="142" spans="1:12" ht="18" customHeight="1" x14ac:dyDescent="0.3">
      <c r="A142" s="40">
        <f t="shared" si="0"/>
        <v>123</v>
      </c>
      <c r="B142" s="263"/>
      <c r="C142" s="263"/>
      <c r="D142" s="116" t="s">
        <v>377</v>
      </c>
      <c r="E142" s="123" t="s">
        <v>378</v>
      </c>
      <c r="F142" s="40">
        <v>88</v>
      </c>
      <c r="G142" s="165">
        <v>30</v>
      </c>
      <c r="H142" s="185"/>
      <c r="I142" s="185"/>
      <c r="J142" s="278"/>
      <c r="K142" s="185"/>
      <c r="L142" s="185"/>
    </row>
    <row r="143" spans="1:12" ht="18" customHeight="1" x14ac:dyDescent="0.3">
      <c r="A143" s="40">
        <f t="shared" si="0"/>
        <v>124</v>
      </c>
      <c r="B143" s="263"/>
      <c r="C143" s="263"/>
      <c r="D143" s="116" t="s">
        <v>379</v>
      </c>
      <c r="E143" s="123" t="s">
        <v>380</v>
      </c>
      <c r="F143" s="40">
        <v>132</v>
      </c>
      <c r="G143" s="165">
        <v>35</v>
      </c>
      <c r="H143" s="185"/>
      <c r="I143" s="185"/>
      <c r="J143" s="278"/>
      <c r="K143" s="185"/>
      <c r="L143" s="185"/>
    </row>
    <row r="144" spans="1:12" ht="18" customHeight="1" x14ac:dyDescent="0.3">
      <c r="A144" s="122">
        <f t="shared" si="0"/>
        <v>125</v>
      </c>
      <c r="B144" s="263"/>
      <c r="C144" s="264"/>
      <c r="D144" s="132" t="s">
        <v>381</v>
      </c>
      <c r="E144" s="42" t="s">
        <v>382</v>
      </c>
      <c r="F144" s="122">
        <v>44</v>
      </c>
      <c r="G144" s="168">
        <v>26</v>
      </c>
      <c r="H144" s="186"/>
      <c r="I144" s="186"/>
      <c r="J144" s="285"/>
      <c r="K144" s="186"/>
      <c r="L144" s="186"/>
    </row>
    <row r="145" spans="1:12" ht="17.25" customHeight="1" x14ac:dyDescent="0.3">
      <c r="A145" s="118">
        <f t="shared" si="0"/>
        <v>126</v>
      </c>
      <c r="B145" s="263"/>
      <c r="C145" s="262" t="s">
        <v>132</v>
      </c>
      <c r="D145" s="123" t="s">
        <v>383</v>
      </c>
      <c r="E145" s="123" t="s">
        <v>384</v>
      </c>
      <c r="F145" s="118">
        <v>44</v>
      </c>
      <c r="G145" s="164"/>
      <c r="H145" s="187"/>
      <c r="I145" s="187"/>
      <c r="J145" s="283"/>
      <c r="K145" s="187"/>
      <c r="L145" s="187"/>
    </row>
    <row r="146" spans="1:12" ht="18" customHeight="1" x14ac:dyDescent="0.3">
      <c r="A146" s="40">
        <f t="shared" si="0"/>
        <v>127</v>
      </c>
      <c r="B146" s="263"/>
      <c r="C146" s="263"/>
      <c r="D146" s="116" t="s">
        <v>385</v>
      </c>
      <c r="E146" s="123" t="s">
        <v>386</v>
      </c>
      <c r="F146" s="40">
        <v>64</v>
      </c>
      <c r="G146" s="164">
        <v>26</v>
      </c>
      <c r="H146" s="185"/>
      <c r="I146" s="185"/>
      <c r="J146" s="278"/>
      <c r="K146" s="185"/>
      <c r="L146" s="185"/>
    </row>
    <row r="147" spans="1:12" ht="18.75" customHeight="1" x14ac:dyDescent="0.3">
      <c r="A147" s="40">
        <f t="shared" si="0"/>
        <v>128</v>
      </c>
      <c r="B147" s="263"/>
      <c r="C147" s="263"/>
      <c r="D147" s="116" t="s">
        <v>387</v>
      </c>
      <c r="E147" s="123" t="s">
        <v>388</v>
      </c>
      <c r="F147" s="40">
        <v>88</v>
      </c>
      <c r="G147" s="164">
        <v>30</v>
      </c>
      <c r="H147" s="185"/>
      <c r="I147" s="185"/>
      <c r="J147" s="278"/>
      <c r="K147" s="185"/>
      <c r="L147" s="185"/>
    </row>
    <row r="148" spans="1:12" ht="18" customHeight="1" x14ac:dyDescent="0.3">
      <c r="A148" s="40">
        <f t="shared" si="0"/>
        <v>129</v>
      </c>
      <c r="B148" s="263"/>
      <c r="C148" s="263"/>
      <c r="D148" s="116" t="s">
        <v>389</v>
      </c>
      <c r="E148" s="123" t="s">
        <v>390</v>
      </c>
      <c r="F148" s="40">
        <f>SUM(12*11)</f>
        <v>132</v>
      </c>
      <c r="G148" s="164">
        <v>35</v>
      </c>
      <c r="H148" s="185"/>
      <c r="I148" s="185"/>
      <c r="J148" s="278"/>
      <c r="K148" s="185"/>
      <c r="L148" s="185"/>
    </row>
    <row r="149" spans="1:12" s="167" customFormat="1" ht="18" customHeight="1" x14ac:dyDescent="0.3">
      <c r="A149" s="40">
        <f t="shared" si="0"/>
        <v>130</v>
      </c>
      <c r="B149" s="263"/>
      <c r="C149" s="263"/>
      <c r="D149" s="116" t="s">
        <v>391</v>
      </c>
      <c r="E149" s="123" t="s">
        <v>392</v>
      </c>
      <c r="F149" s="39">
        <v>88</v>
      </c>
      <c r="G149" s="165">
        <v>30</v>
      </c>
      <c r="H149" s="197"/>
      <c r="I149" s="197"/>
      <c r="J149" s="189"/>
      <c r="K149" s="197"/>
      <c r="L149" s="197"/>
    </row>
    <row r="150" spans="1:12" ht="18.75" customHeight="1" x14ac:dyDescent="0.3">
      <c r="A150" s="40">
        <f t="shared" si="0"/>
        <v>131</v>
      </c>
      <c r="B150" s="263"/>
      <c r="C150" s="263"/>
      <c r="D150" s="116" t="s">
        <v>393</v>
      </c>
      <c r="E150" s="123" t="s">
        <v>394</v>
      </c>
      <c r="F150" s="40">
        <v>88</v>
      </c>
      <c r="G150" s="164">
        <v>30</v>
      </c>
      <c r="H150" s="185"/>
      <c r="I150" s="185"/>
      <c r="J150" s="278"/>
      <c r="K150" s="185"/>
      <c r="L150" s="185"/>
    </row>
    <row r="151" spans="1:12" ht="19.5" customHeight="1" x14ac:dyDescent="0.3">
      <c r="A151" s="40">
        <f t="shared" si="0"/>
        <v>132</v>
      </c>
      <c r="B151" s="263"/>
      <c r="C151" s="263"/>
      <c r="D151" s="116" t="s">
        <v>395</v>
      </c>
      <c r="E151" s="123" t="s">
        <v>396</v>
      </c>
      <c r="F151" s="40">
        <v>64</v>
      </c>
      <c r="G151" s="164">
        <v>26</v>
      </c>
      <c r="H151" s="185"/>
      <c r="I151" s="185"/>
      <c r="J151" s="278"/>
      <c r="K151" s="185"/>
      <c r="L151" s="185"/>
    </row>
    <row r="152" spans="1:12" ht="18" customHeight="1" x14ac:dyDescent="0.3">
      <c r="A152" s="40">
        <f t="shared" si="0"/>
        <v>133</v>
      </c>
      <c r="B152" s="263"/>
      <c r="C152" s="263"/>
      <c r="D152" s="116" t="s">
        <v>397</v>
      </c>
      <c r="E152" s="123" t="s">
        <v>398</v>
      </c>
      <c r="F152" s="40">
        <v>88</v>
      </c>
      <c r="G152" s="164">
        <v>30</v>
      </c>
      <c r="H152" s="185"/>
      <c r="I152" s="185"/>
      <c r="J152" s="278"/>
      <c r="K152" s="185"/>
      <c r="L152" s="185"/>
    </row>
    <row r="153" spans="1:12" ht="18" customHeight="1" x14ac:dyDescent="0.3">
      <c r="A153" s="40">
        <f t="shared" si="0"/>
        <v>134</v>
      </c>
      <c r="B153" s="263"/>
      <c r="C153" s="263"/>
      <c r="D153" s="116" t="s">
        <v>399</v>
      </c>
      <c r="E153" s="123" t="s">
        <v>400</v>
      </c>
      <c r="F153" s="40">
        <v>132</v>
      </c>
      <c r="G153" s="164">
        <v>35</v>
      </c>
      <c r="H153" s="185"/>
      <c r="I153" s="185"/>
      <c r="J153" s="278"/>
      <c r="K153" s="185"/>
      <c r="L153" s="185"/>
    </row>
    <row r="154" spans="1:12" ht="18" customHeight="1" x14ac:dyDescent="0.3">
      <c r="A154" s="40">
        <f t="shared" si="0"/>
        <v>135</v>
      </c>
      <c r="B154" s="263"/>
      <c r="C154" s="263"/>
      <c r="D154" s="116" t="s">
        <v>401</v>
      </c>
      <c r="E154" s="123" t="s">
        <v>402</v>
      </c>
      <c r="F154" s="40">
        <v>132</v>
      </c>
      <c r="G154" s="164">
        <v>35</v>
      </c>
      <c r="H154" s="185"/>
      <c r="I154" s="185"/>
      <c r="J154" s="278"/>
      <c r="K154" s="185"/>
      <c r="L154" s="185"/>
    </row>
    <row r="155" spans="1:12" ht="18.75" customHeight="1" x14ac:dyDescent="0.3">
      <c r="A155" s="40">
        <f t="shared" si="0"/>
        <v>136</v>
      </c>
      <c r="B155" s="263"/>
      <c r="C155" s="263"/>
      <c r="D155" s="116" t="s">
        <v>403</v>
      </c>
      <c r="E155" s="123" t="s">
        <v>404</v>
      </c>
      <c r="F155" s="39">
        <v>88</v>
      </c>
      <c r="G155" s="164">
        <v>30</v>
      </c>
      <c r="H155" s="185"/>
      <c r="I155" s="185"/>
      <c r="J155" s="278"/>
      <c r="K155" s="185"/>
      <c r="L155" s="185"/>
    </row>
    <row r="156" spans="1:12" ht="18" customHeight="1" x14ac:dyDescent="0.3">
      <c r="A156" s="40">
        <f t="shared" si="0"/>
        <v>137</v>
      </c>
      <c r="B156" s="263"/>
      <c r="C156" s="263"/>
      <c r="D156" s="116" t="s">
        <v>405</v>
      </c>
      <c r="E156" s="123" t="s">
        <v>406</v>
      </c>
      <c r="F156" s="40">
        <v>64</v>
      </c>
      <c r="G156" s="164">
        <v>26</v>
      </c>
      <c r="H156" s="185"/>
      <c r="I156" s="185"/>
      <c r="J156" s="278"/>
      <c r="K156" s="185"/>
      <c r="L156" s="185"/>
    </row>
    <row r="157" spans="1:12" ht="18" customHeight="1" x14ac:dyDescent="0.3">
      <c r="A157" s="40">
        <f t="shared" si="0"/>
        <v>138</v>
      </c>
      <c r="B157" s="263"/>
      <c r="C157" s="263"/>
      <c r="D157" s="116" t="s">
        <v>407</v>
      </c>
      <c r="E157" s="123" t="s">
        <v>408</v>
      </c>
      <c r="F157" s="40">
        <v>88</v>
      </c>
      <c r="G157" s="164">
        <v>30</v>
      </c>
      <c r="H157" s="185"/>
      <c r="I157" s="185"/>
      <c r="J157" s="278"/>
      <c r="K157" s="185"/>
      <c r="L157" s="185"/>
    </row>
    <row r="158" spans="1:12" ht="18" customHeight="1" x14ac:dyDescent="0.3">
      <c r="A158" s="40">
        <f t="shared" si="0"/>
        <v>139</v>
      </c>
      <c r="B158" s="263"/>
      <c r="C158" s="263"/>
      <c r="D158" s="116" t="s">
        <v>409</v>
      </c>
      <c r="E158" s="123" t="s">
        <v>410</v>
      </c>
      <c r="F158" s="40">
        <v>132</v>
      </c>
      <c r="G158" s="164">
        <v>35</v>
      </c>
      <c r="H158" s="185"/>
      <c r="I158" s="185"/>
      <c r="J158" s="278"/>
      <c r="K158" s="185"/>
      <c r="L158" s="185"/>
    </row>
    <row r="159" spans="1:12" ht="18" customHeight="1" x14ac:dyDescent="0.3">
      <c r="A159" s="40">
        <f t="shared" si="0"/>
        <v>140</v>
      </c>
      <c r="B159" s="263"/>
      <c r="C159" s="263"/>
      <c r="D159" s="116" t="s">
        <v>411</v>
      </c>
      <c r="E159" s="123" t="s">
        <v>412</v>
      </c>
      <c r="F159" s="40">
        <v>132</v>
      </c>
      <c r="G159" s="165">
        <v>35</v>
      </c>
      <c r="H159" s="185"/>
      <c r="I159" s="185"/>
      <c r="J159" s="278"/>
      <c r="K159" s="185"/>
      <c r="L159" s="185"/>
    </row>
    <row r="160" spans="1:12" ht="18" customHeight="1" x14ac:dyDescent="0.3">
      <c r="A160" s="40">
        <f t="shared" si="0"/>
        <v>141</v>
      </c>
      <c r="B160" s="263"/>
      <c r="C160" s="263"/>
      <c r="D160" s="116" t="s">
        <v>413</v>
      </c>
      <c r="E160" s="123" t="s">
        <v>414</v>
      </c>
      <c r="F160" s="40">
        <v>64</v>
      </c>
      <c r="G160" s="165">
        <v>26</v>
      </c>
      <c r="H160" s="185"/>
      <c r="I160" s="185"/>
      <c r="J160" s="278"/>
      <c r="K160" s="185"/>
      <c r="L160" s="185"/>
    </row>
    <row r="161" spans="1:12" ht="18" customHeight="1" x14ac:dyDescent="0.3">
      <c r="A161" s="40">
        <f t="shared" si="0"/>
        <v>142</v>
      </c>
      <c r="B161" s="263"/>
      <c r="C161" s="263"/>
      <c r="D161" s="132" t="s">
        <v>415</v>
      </c>
      <c r="E161" s="123" t="s">
        <v>416</v>
      </c>
      <c r="F161" s="40">
        <v>44</v>
      </c>
      <c r="G161" s="165"/>
      <c r="H161" s="186"/>
      <c r="I161" s="186"/>
      <c r="J161" s="285"/>
      <c r="K161" s="186"/>
      <c r="L161" s="186"/>
    </row>
    <row r="162" spans="1:12" ht="18" customHeight="1" x14ac:dyDescent="0.3">
      <c r="A162" s="266" t="s">
        <v>577</v>
      </c>
      <c r="B162" s="267"/>
      <c r="C162" s="267"/>
      <c r="D162" s="267"/>
      <c r="E162" s="267"/>
      <c r="F162" s="267"/>
      <c r="G162" s="267"/>
      <c r="H162" s="267"/>
      <c r="I162" s="267"/>
      <c r="J162" s="267"/>
      <c r="K162" s="267"/>
      <c r="L162" s="268"/>
    </row>
    <row r="163" spans="1:12" ht="16.5" customHeight="1" x14ac:dyDescent="0.3">
      <c r="A163" s="118">
        <f>+A161+1</f>
        <v>143</v>
      </c>
      <c r="B163" s="242" t="s">
        <v>569</v>
      </c>
      <c r="C163" s="242" t="s">
        <v>55</v>
      </c>
      <c r="D163" s="116" t="s">
        <v>417</v>
      </c>
      <c r="E163" s="123" t="s">
        <v>418</v>
      </c>
      <c r="F163" s="118">
        <v>80</v>
      </c>
      <c r="G163" s="125">
        <v>64</v>
      </c>
      <c r="H163" s="187"/>
      <c r="I163" s="187"/>
      <c r="J163" s="283"/>
      <c r="K163" s="187"/>
      <c r="L163" s="187"/>
    </row>
    <row r="164" spans="1:12" ht="16.5" customHeight="1" x14ac:dyDescent="0.3">
      <c r="A164" s="40">
        <f>+A163+1</f>
        <v>144</v>
      </c>
      <c r="B164" s="243"/>
      <c r="C164" s="243"/>
      <c r="D164" s="116" t="s">
        <v>419</v>
      </c>
      <c r="E164" s="117" t="s">
        <v>420</v>
      </c>
      <c r="F164" s="40">
        <v>80</v>
      </c>
      <c r="G164" s="125">
        <v>64</v>
      </c>
      <c r="H164" s="185"/>
      <c r="I164" s="185"/>
      <c r="J164" s="278"/>
      <c r="K164" s="185"/>
      <c r="L164" s="185"/>
    </row>
    <row r="165" spans="1:12" ht="16.5" customHeight="1" x14ac:dyDescent="0.3">
      <c r="A165" s="40">
        <f>+A164+1</f>
        <v>145</v>
      </c>
      <c r="B165" s="243"/>
      <c r="C165" s="243"/>
      <c r="D165" s="311" t="s">
        <v>421</v>
      </c>
      <c r="E165" s="117" t="s">
        <v>422</v>
      </c>
      <c r="F165" s="40">
        <v>80</v>
      </c>
      <c r="G165" s="125">
        <v>64</v>
      </c>
      <c r="H165" s="185"/>
      <c r="I165" s="185"/>
      <c r="J165" s="278"/>
      <c r="K165" s="185"/>
      <c r="L165" s="185"/>
    </row>
    <row r="166" spans="1:12" s="170" customFormat="1" ht="14.25" customHeight="1" x14ac:dyDescent="0.3">
      <c r="A166" s="39">
        <f>+A165+1</f>
        <v>146</v>
      </c>
      <c r="B166" s="243"/>
      <c r="C166" s="243"/>
      <c r="D166" s="314" t="s">
        <v>423</v>
      </c>
      <c r="E166" s="58" t="s">
        <v>424</v>
      </c>
      <c r="F166" s="39">
        <f>11*5.5</f>
        <v>60.5</v>
      </c>
      <c r="G166" s="169"/>
      <c r="H166" s="278" t="s">
        <v>195</v>
      </c>
      <c r="I166" s="278" t="s">
        <v>165</v>
      </c>
      <c r="J166" s="278" t="s">
        <v>562</v>
      </c>
      <c r="K166" s="278"/>
      <c r="L166" s="278" t="s">
        <v>564</v>
      </c>
    </row>
    <row r="167" spans="1:12" ht="16.5" customHeight="1" x14ac:dyDescent="0.3">
      <c r="A167" s="202">
        <f>+A166+1</f>
        <v>147</v>
      </c>
      <c r="B167" s="243"/>
      <c r="C167" s="243"/>
      <c r="D167" s="314" t="s">
        <v>425</v>
      </c>
      <c r="E167" s="58" t="s">
        <v>426</v>
      </c>
      <c r="F167" s="39">
        <v>160</v>
      </c>
      <c r="G167" s="108">
        <v>130</v>
      </c>
      <c r="H167" s="185"/>
      <c r="I167" s="185"/>
      <c r="J167" s="278"/>
      <c r="K167" s="185"/>
      <c r="L167" s="185"/>
    </row>
    <row r="168" spans="1:12" s="142" customFormat="1" ht="15" customHeight="1" x14ac:dyDescent="0.3">
      <c r="A168" s="202">
        <f>+A167+1</f>
        <v>148</v>
      </c>
      <c r="B168" s="243"/>
      <c r="C168" s="243"/>
      <c r="D168" s="314" t="s">
        <v>427</v>
      </c>
      <c r="E168" s="58" t="s">
        <v>428</v>
      </c>
      <c r="F168" s="39">
        <f>8*10</f>
        <v>80</v>
      </c>
      <c r="G168" s="172">
        <v>18</v>
      </c>
      <c r="H168" s="189"/>
      <c r="I168" s="189"/>
      <c r="J168" s="189"/>
      <c r="K168" s="189"/>
      <c r="L168" s="189"/>
    </row>
    <row r="169" spans="1:12" s="142" customFormat="1" ht="15.75" customHeight="1" x14ac:dyDescent="0.3">
      <c r="A169" s="202">
        <f t="shared" ref="A169:A192" si="1">+A168+1</f>
        <v>149</v>
      </c>
      <c r="B169" s="243"/>
      <c r="C169" s="243"/>
      <c r="D169" s="317" t="s">
        <v>429</v>
      </c>
      <c r="E169" s="58" t="s">
        <v>430</v>
      </c>
      <c r="F169" s="124">
        <v>15.96</v>
      </c>
      <c r="G169" s="165"/>
      <c r="H169" s="278" t="s">
        <v>195</v>
      </c>
      <c r="I169" s="278" t="s">
        <v>165</v>
      </c>
      <c r="J169" s="278" t="s">
        <v>562</v>
      </c>
      <c r="K169" s="278"/>
      <c r="L169" s="278" t="s">
        <v>564</v>
      </c>
    </row>
    <row r="170" spans="1:12" ht="18" customHeight="1" x14ac:dyDescent="0.3">
      <c r="A170" s="202">
        <f t="shared" si="1"/>
        <v>150</v>
      </c>
      <c r="B170" s="243"/>
      <c r="C170" s="243"/>
      <c r="D170" s="311" t="s">
        <v>431</v>
      </c>
      <c r="E170" s="117" t="s">
        <v>432</v>
      </c>
      <c r="F170" s="40">
        <v>80</v>
      </c>
      <c r="G170" s="164">
        <v>17</v>
      </c>
      <c r="H170" s="185"/>
      <c r="I170" s="185"/>
      <c r="J170" s="278"/>
      <c r="K170" s="185"/>
      <c r="L170" s="185"/>
    </row>
    <row r="171" spans="1:12" ht="18" customHeight="1" x14ac:dyDescent="0.3">
      <c r="A171" s="202">
        <f t="shared" si="1"/>
        <v>151</v>
      </c>
      <c r="B171" s="243"/>
      <c r="C171" s="243"/>
      <c r="D171" s="116" t="s">
        <v>433</v>
      </c>
      <c r="E171" s="117" t="s">
        <v>434</v>
      </c>
      <c r="F171" s="40">
        <v>80</v>
      </c>
      <c r="G171" s="164">
        <v>17</v>
      </c>
      <c r="H171" s="185"/>
      <c r="I171" s="185"/>
      <c r="J171" s="278"/>
      <c r="K171" s="185"/>
      <c r="L171" s="185"/>
    </row>
    <row r="172" spans="1:12" ht="18" customHeight="1" x14ac:dyDescent="0.3">
      <c r="A172" s="202">
        <f t="shared" si="1"/>
        <v>152</v>
      </c>
      <c r="B172" s="243"/>
      <c r="C172" s="243"/>
      <c r="D172" s="116" t="s">
        <v>435</v>
      </c>
      <c r="E172" s="117" t="s">
        <v>436</v>
      </c>
      <c r="F172" s="40">
        <v>80</v>
      </c>
      <c r="G172" s="164">
        <v>40</v>
      </c>
      <c r="H172" s="185"/>
      <c r="I172" s="185"/>
      <c r="J172" s="278"/>
      <c r="K172" s="185"/>
      <c r="L172" s="185"/>
    </row>
    <row r="173" spans="1:12" s="130" customFormat="1" ht="18" customHeight="1" x14ac:dyDescent="0.3">
      <c r="A173" s="159">
        <f>+A172+1</f>
        <v>153</v>
      </c>
      <c r="B173" s="243"/>
      <c r="C173" s="243"/>
      <c r="D173" s="116" t="s">
        <v>437</v>
      </c>
      <c r="E173" s="117" t="s">
        <v>438</v>
      </c>
      <c r="F173" s="40">
        <v>46</v>
      </c>
      <c r="G173" s="164"/>
      <c r="H173" s="198"/>
      <c r="I173" s="198"/>
      <c r="J173" s="281"/>
      <c r="K173" s="198"/>
      <c r="L173" s="198"/>
    </row>
    <row r="174" spans="1:12" s="130" customFormat="1" ht="18" customHeight="1" x14ac:dyDescent="0.3">
      <c r="A174" s="124">
        <v>197</v>
      </c>
      <c r="B174" s="243"/>
      <c r="C174" s="243"/>
      <c r="D174" s="116" t="s">
        <v>439</v>
      </c>
      <c r="E174" s="117" t="s">
        <v>440</v>
      </c>
      <c r="F174" s="40">
        <v>80</v>
      </c>
      <c r="G174" s="164">
        <v>64</v>
      </c>
      <c r="H174" s="198"/>
      <c r="I174" s="199"/>
      <c r="J174" s="281"/>
      <c r="K174" s="198"/>
      <c r="L174" s="198"/>
    </row>
    <row r="175" spans="1:12" s="130" customFormat="1" ht="18" customHeight="1" x14ac:dyDescent="0.3">
      <c r="A175" s="202">
        <f t="shared" si="1"/>
        <v>198</v>
      </c>
      <c r="B175" s="243"/>
      <c r="C175" s="243"/>
      <c r="D175" s="116" t="s">
        <v>441</v>
      </c>
      <c r="E175" s="117" t="s">
        <v>442</v>
      </c>
      <c r="F175" s="40">
        <v>80</v>
      </c>
      <c r="G175" s="164">
        <v>64</v>
      </c>
      <c r="H175" s="198"/>
      <c r="I175" s="199"/>
      <c r="J175" s="281"/>
      <c r="K175" s="198"/>
      <c r="L175" s="198"/>
    </row>
    <row r="176" spans="1:12" s="130" customFormat="1" ht="18" customHeight="1" x14ac:dyDescent="0.3">
      <c r="A176" s="124">
        <f t="shared" si="1"/>
        <v>199</v>
      </c>
      <c r="B176" s="243"/>
      <c r="C176" s="243"/>
      <c r="D176" s="116" t="s">
        <v>557</v>
      </c>
      <c r="E176" s="117" t="s">
        <v>443</v>
      </c>
      <c r="F176" s="40">
        <v>80</v>
      </c>
      <c r="G176" s="164">
        <v>45</v>
      </c>
      <c r="H176" s="198"/>
      <c r="I176" s="198"/>
      <c r="J176" s="281"/>
      <c r="K176" s="198"/>
      <c r="L176" s="198"/>
    </row>
    <row r="177" spans="1:12" s="130" customFormat="1" ht="18" customHeight="1" x14ac:dyDescent="0.3">
      <c r="A177" s="122">
        <f t="shared" si="1"/>
        <v>200</v>
      </c>
      <c r="B177" s="243"/>
      <c r="C177" s="251"/>
      <c r="D177" s="132" t="s">
        <v>558</v>
      </c>
      <c r="E177" s="117" t="s">
        <v>444</v>
      </c>
      <c r="F177" s="122">
        <v>80</v>
      </c>
      <c r="G177" s="166">
        <v>45</v>
      </c>
      <c r="H177" s="200"/>
      <c r="I177" s="200"/>
      <c r="J177" s="289"/>
      <c r="K177" s="200"/>
      <c r="L177" s="200"/>
    </row>
    <row r="178" spans="1:12" ht="18" customHeight="1" x14ac:dyDescent="0.3">
      <c r="A178" s="124">
        <f t="shared" si="1"/>
        <v>201</v>
      </c>
      <c r="B178" s="243"/>
      <c r="C178" s="242" t="s">
        <v>67</v>
      </c>
      <c r="D178" s="66" t="s">
        <v>445</v>
      </c>
      <c r="E178" s="37" t="s">
        <v>446</v>
      </c>
      <c r="F178" s="38">
        <v>79</v>
      </c>
      <c r="G178" s="173">
        <v>64</v>
      </c>
      <c r="H178" s="187"/>
      <c r="I178" s="187"/>
      <c r="J178" s="283"/>
      <c r="K178" s="187"/>
      <c r="L178" s="187"/>
    </row>
    <row r="179" spans="1:12" ht="18" customHeight="1" x14ac:dyDescent="0.3">
      <c r="A179" s="202">
        <f t="shared" si="1"/>
        <v>202</v>
      </c>
      <c r="B179" s="243"/>
      <c r="C179" s="243"/>
      <c r="D179" s="116" t="s">
        <v>447</v>
      </c>
      <c r="E179" s="117" t="s">
        <v>448</v>
      </c>
      <c r="F179" s="118">
        <v>128</v>
      </c>
      <c r="G179" s="164">
        <v>100</v>
      </c>
      <c r="H179" s="185"/>
      <c r="I179" s="185"/>
      <c r="J179" s="278"/>
      <c r="K179" s="185"/>
      <c r="L179" s="185"/>
    </row>
    <row r="180" spans="1:12" ht="18" customHeight="1" x14ac:dyDescent="0.3">
      <c r="A180" s="202">
        <f t="shared" si="1"/>
        <v>203</v>
      </c>
      <c r="B180" s="243"/>
      <c r="C180" s="243"/>
      <c r="D180" s="116" t="s">
        <v>449</v>
      </c>
      <c r="E180" s="134" t="s">
        <v>450</v>
      </c>
      <c r="F180" s="135">
        <v>64</v>
      </c>
      <c r="G180" s="171">
        <v>50</v>
      </c>
      <c r="H180" s="185"/>
      <c r="I180" s="185"/>
      <c r="J180" s="278"/>
      <c r="K180" s="185"/>
      <c r="L180" s="185"/>
    </row>
    <row r="181" spans="1:12" ht="18" customHeight="1" x14ac:dyDescent="0.3">
      <c r="A181" s="202">
        <f t="shared" si="1"/>
        <v>204</v>
      </c>
      <c r="B181" s="243"/>
      <c r="C181" s="243"/>
      <c r="D181" s="174" t="s">
        <v>451</v>
      </c>
      <c r="E181" s="117" t="s">
        <v>452</v>
      </c>
      <c r="F181" s="40" t="s">
        <v>453</v>
      </c>
      <c r="G181" s="164">
        <v>47</v>
      </c>
      <c r="H181" s="185"/>
      <c r="I181" s="185"/>
      <c r="J181" s="278"/>
      <c r="K181" s="185"/>
      <c r="L181" s="185"/>
    </row>
    <row r="182" spans="1:12" ht="18" customHeight="1" x14ac:dyDescent="0.3">
      <c r="A182" s="202">
        <f t="shared" si="1"/>
        <v>205</v>
      </c>
      <c r="B182" s="243"/>
      <c r="C182" s="243"/>
      <c r="D182" s="116" t="s">
        <v>309</v>
      </c>
      <c r="E182" s="123" t="s">
        <v>455</v>
      </c>
      <c r="F182" s="118">
        <v>64</v>
      </c>
      <c r="G182" s="125">
        <v>45</v>
      </c>
      <c r="H182" s="278">
        <v>60</v>
      </c>
      <c r="I182" s="278">
        <v>48</v>
      </c>
      <c r="J182" s="278"/>
      <c r="K182" s="278" t="s">
        <v>562</v>
      </c>
      <c r="L182" s="185"/>
    </row>
    <row r="183" spans="1:12" ht="18" customHeight="1" x14ac:dyDescent="0.3">
      <c r="A183" s="202">
        <f t="shared" si="1"/>
        <v>206</v>
      </c>
      <c r="B183" s="243"/>
      <c r="C183" s="243"/>
      <c r="D183" s="116" t="s">
        <v>309</v>
      </c>
      <c r="E183" s="117" t="s">
        <v>456</v>
      </c>
      <c r="F183" s="40">
        <v>64</v>
      </c>
      <c r="G183" s="125">
        <v>45</v>
      </c>
      <c r="H183" s="278">
        <v>60</v>
      </c>
      <c r="I183" s="278">
        <v>48</v>
      </c>
      <c r="J183" s="278"/>
      <c r="K183" s="278" t="s">
        <v>562</v>
      </c>
      <c r="L183" s="185"/>
    </row>
    <row r="184" spans="1:12" ht="18" customHeight="1" x14ac:dyDescent="0.3">
      <c r="A184" s="202">
        <f t="shared" si="1"/>
        <v>207</v>
      </c>
      <c r="B184" s="243"/>
      <c r="C184" s="243"/>
      <c r="D184" s="116" t="s">
        <v>309</v>
      </c>
      <c r="E184" s="117" t="s">
        <v>457</v>
      </c>
      <c r="F184" s="40">
        <v>64</v>
      </c>
      <c r="G184" s="125">
        <v>45</v>
      </c>
      <c r="H184" s="278">
        <v>60</v>
      </c>
      <c r="I184" s="278">
        <v>48</v>
      </c>
      <c r="J184" s="278"/>
      <c r="K184" s="278" t="s">
        <v>562</v>
      </c>
      <c r="L184" s="185"/>
    </row>
    <row r="185" spans="1:12" ht="18" customHeight="1" x14ac:dyDescent="0.3">
      <c r="A185" s="202">
        <f t="shared" si="1"/>
        <v>208</v>
      </c>
      <c r="B185" s="243"/>
      <c r="C185" s="243"/>
      <c r="D185" s="116" t="s">
        <v>458</v>
      </c>
      <c r="E185" s="117" t="s">
        <v>459</v>
      </c>
      <c r="F185" s="40">
        <v>16.5</v>
      </c>
      <c r="G185" s="126"/>
      <c r="H185" s="185"/>
      <c r="I185" s="185"/>
      <c r="J185" s="278"/>
      <c r="K185" s="185"/>
      <c r="L185" s="185"/>
    </row>
    <row r="186" spans="1:12" ht="18" customHeight="1" x14ac:dyDescent="0.3">
      <c r="A186" s="202">
        <f t="shared" si="1"/>
        <v>209</v>
      </c>
      <c r="B186" s="243"/>
      <c r="C186" s="243"/>
      <c r="D186" s="116" t="s">
        <v>309</v>
      </c>
      <c r="E186" s="117" t="s">
        <v>460</v>
      </c>
      <c r="F186" s="40">
        <v>64</v>
      </c>
      <c r="G186" s="126">
        <v>45</v>
      </c>
      <c r="H186" s="278">
        <v>60</v>
      </c>
      <c r="I186" s="278">
        <v>48</v>
      </c>
      <c r="J186" s="278"/>
      <c r="K186" s="278" t="s">
        <v>562</v>
      </c>
      <c r="L186" s="185"/>
    </row>
    <row r="187" spans="1:12" ht="18" customHeight="1" x14ac:dyDescent="0.3">
      <c r="A187" s="202">
        <f t="shared" si="1"/>
        <v>210</v>
      </c>
      <c r="B187" s="243"/>
      <c r="C187" s="243"/>
      <c r="D187" s="116" t="s">
        <v>309</v>
      </c>
      <c r="E187" s="117" t="s">
        <v>461</v>
      </c>
      <c r="F187" s="40">
        <v>64</v>
      </c>
      <c r="G187" s="126">
        <v>45</v>
      </c>
      <c r="H187" s="278">
        <v>60</v>
      </c>
      <c r="I187" s="278">
        <v>48</v>
      </c>
      <c r="J187" s="278"/>
      <c r="K187" s="278" t="s">
        <v>562</v>
      </c>
      <c r="L187" s="185"/>
    </row>
    <row r="188" spans="1:12" ht="18" customHeight="1" x14ac:dyDescent="0.3">
      <c r="A188" s="202">
        <f t="shared" si="1"/>
        <v>211</v>
      </c>
      <c r="B188" s="243"/>
      <c r="C188" s="243"/>
      <c r="D188" s="116" t="s">
        <v>309</v>
      </c>
      <c r="E188" s="117" t="s">
        <v>462</v>
      </c>
      <c r="F188" s="40">
        <v>64</v>
      </c>
      <c r="G188" s="126">
        <v>45</v>
      </c>
      <c r="H188" s="278">
        <v>60</v>
      </c>
      <c r="I188" s="278">
        <v>48</v>
      </c>
      <c r="J188" s="278"/>
      <c r="K188" s="278" t="s">
        <v>562</v>
      </c>
      <c r="L188" s="185"/>
    </row>
    <row r="189" spans="1:12" ht="18" customHeight="1" x14ac:dyDescent="0.3">
      <c r="A189" s="202">
        <f t="shared" si="1"/>
        <v>212</v>
      </c>
      <c r="B189" s="243"/>
      <c r="C189" s="243"/>
      <c r="D189" s="116" t="s">
        <v>309</v>
      </c>
      <c r="E189" s="117" t="s">
        <v>463</v>
      </c>
      <c r="F189" s="40">
        <v>60.5</v>
      </c>
      <c r="G189" s="126">
        <v>56</v>
      </c>
      <c r="H189" s="278">
        <v>60</v>
      </c>
      <c r="I189" s="278">
        <v>48</v>
      </c>
      <c r="J189" s="278"/>
      <c r="K189" s="278" t="s">
        <v>562</v>
      </c>
      <c r="L189" s="185"/>
    </row>
    <row r="190" spans="1:12" ht="18" customHeight="1" x14ac:dyDescent="0.3">
      <c r="A190" s="202">
        <f t="shared" si="1"/>
        <v>213</v>
      </c>
      <c r="B190" s="243"/>
      <c r="C190" s="243"/>
      <c r="D190" s="116" t="s">
        <v>309</v>
      </c>
      <c r="E190" s="117" t="s">
        <v>464</v>
      </c>
      <c r="F190" s="40">
        <v>64</v>
      </c>
      <c r="G190" s="126">
        <v>56</v>
      </c>
      <c r="H190" s="278">
        <v>60</v>
      </c>
      <c r="I190" s="278">
        <v>48</v>
      </c>
      <c r="J190" s="278" t="s">
        <v>562</v>
      </c>
      <c r="K190" s="278"/>
      <c r="L190" s="185"/>
    </row>
    <row r="191" spans="1:12" ht="18" customHeight="1" x14ac:dyDescent="0.3">
      <c r="A191" s="202">
        <f t="shared" si="1"/>
        <v>214</v>
      </c>
      <c r="B191" s="243"/>
      <c r="C191" s="243"/>
      <c r="D191" s="116" t="s">
        <v>309</v>
      </c>
      <c r="E191" s="117" t="s">
        <v>465</v>
      </c>
      <c r="F191" s="40">
        <v>64</v>
      </c>
      <c r="G191" s="126">
        <v>56</v>
      </c>
      <c r="H191" s="278">
        <v>60</v>
      </c>
      <c r="I191" s="278">
        <v>48</v>
      </c>
      <c r="J191" s="278"/>
      <c r="K191" s="278" t="s">
        <v>562</v>
      </c>
      <c r="L191" s="185"/>
    </row>
    <row r="192" spans="1:12" ht="18" customHeight="1" x14ac:dyDescent="0.3">
      <c r="A192" s="202">
        <f t="shared" si="1"/>
        <v>215</v>
      </c>
      <c r="B192" s="243"/>
      <c r="C192" s="243"/>
      <c r="D192" s="116" t="s">
        <v>309</v>
      </c>
      <c r="E192" s="117" t="s">
        <v>466</v>
      </c>
      <c r="F192" s="40">
        <v>64</v>
      </c>
      <c r="G192" s="126">
        <v>56</v>
      </c>
      <c r="H192" s="278">
        <v>60</v>
      </c>
      <c r="I192" s="278">
        <v>48</v>
      </c>
      <c r="J192" s="278"/>
      <c r="K192" s="278" t="s">
        <v>562</v>
      </c>
      <c r="L192" s="185"/>
    </row>
    <row r="193" spans="1:12" ht="18" customHeight="1" x14ac:dyDescent="0.3">
      <c r="A193" s="122">
        <f>+A192+1</f>
        <v>216</v>
      </c>
      <c r="B193" s="243"/>
      <c r="C193" s="251"/>
      <c r="D193" s="120" t="s">
        <v>309</v>
      </c>
      <c r="E193" s="42" t="s">
        <v>467</v>
      </c>
      <c r="F193" s="122">
        <v>79</v>
      </c>
      <c r="G193" s="175">
        <v>56</v>
      </c>
      <c r="H193" s="291">
        <v>60</v>
      </c>
      <c r="I193" s="291">
        <v>48</v>
      </c>
      <c r="J193" s="291"/>
      <c r="K193" s="291" t="s">
        <v>562</v>
      </c>
      <c r="L193" s="293"/>
    </row>
    <row r="194" spans="1:12" ht="18" customHeight="1" x14ac:dyDescent="0.3">
      <c r="A194" s="124">
        <f>+A193+1</f>
        <v>217</v>
      </c>
      <c r="B194" s="243"/>
      <c r="C194" s="242" t="s">
        <v>132</v>
      </c>
      <c r="D194" s="310" t="s">
        <v>468</v>
      </c>
      <c r="E194" s="123" t="s">
        <v>469</v>
      </c>
      <c r="F194" s="118">
        <v>79</v>
      </c>
      <c r="G194" s="125"/>
      <c r="H194" s="283" t="s">
        <v>195</v>
      </c>
      <c r="I194" s="283" t="s">
        <v>165</v>
      </c>
      <c r="J194" s="283" t="s">
        <v>562</v>
      </c>
      <c r="K194" s="283"/>
      <c r="L194" s="283" t="s">
        <v>564</v>
      </c>
    </row>
    <row r="195" spans="1:12" ht="18" customHeight="1" x14ac:dyDescent="0.3">
      <c r="A195" s="202">
        <f>+A194+1</f>
        <v>218</v>
      </c>
      <c r="B195" s="243"/>
      <c r="C195" s="243"/>
      <c r="D195" s="116" t="s">
        <v>470</v>
      </c>
      <c r="E195" s="117" t="s">
        <v>471</v>
      </c>
      <c r="F195" s="40">
        <v>64</v>
      </c>
      <c r="G195" s="164">
        <v>45</v>
      </c>
      <c r="H195" s="185"/>
      <c r="I195" s="185"/>
      <c r="J195" s="278"/>
      <c r="K195" s="185"/>
      <c r="L195" s="185"/>
    </row>
    <row r="196" spans="1:12" ht="18" customHeight="1" x14ac:dyDescent="0.3">
      <c r="A196" s="202">
        <f>+A195+1</f>
        <v>219</v>
      </c>
      <c r="B196" s="243"/>
      <c r="C196" s="243"/>
      <c r="D196" s="116" t="s">
        <v>472</v>
      </c>
      <c r="E196" s="117" t="s">
        <v>473</v>
      </c>
      <c r="F196" s="40">
        <v>64</v>
      </c>
      <c r="G196" s="126">
        <v>49</v>
      </c>
      <c r="H196" s="185"/>
      <c r="I196" s="185"/>
      <c r="J196" s="278"/>
      <c r="K196" s="185"/>
      <c r="L196" s="185"/>
    </row>
    <row r="197" spans="1:12" ht="18" customHeight="1" x14ac:dyDescent="0.3">
      <c r="A197" s="202">
        <f>+A196+1</f>
        <v>220</v>
      </c>
      <c r="B197" s="243"/>
      <c r="C197" s="243"/>
      <c r="D197" s="116" t="s">
        <v>474</v>
      </c>
      <c r="E197" s="117" t="s">
        <v>475</v>
      </c>
      <c r="F197" s="40">
        <v>64</v>
      </c>
      <c r="G197" s="126">
        <v>48</v>
      </c>
      <c r="H197" s="185"/>
      <c r="I197" s="185"/>
      <c r="J197" s="278"/>
      <c r="K197" s="185"/>
      <c r="L197" s="185"/>
    </row>
    <row r="198" spans="1:12" ht="18" customHeight="1" x14ac:dyDescent="0.3">
      <c r="A198" s="202">
        <f t="shared" ref="A198:A210" si="2">+A197+1</f>
        <v>221</v>
      </c>
      <c r="B198" s="243"/>
      <c r="C198" s="243"/>
      <c r="D198" s="116" t="s">
        <v>476</v>
      </c>
      <c r="E198" s="117" t="s">
        <v>477</v>
      </c>
      <c r="F198" s="40" t="s">
        <v>453</v>
      </c>
      <c r="G198" s="126">
        <v>49</v>
      </c>
      <c r="H198" s="185"/>
      <c r="I198" s="185"/>
      <c r="J198" s="278"/>
      <c r="K198" s="185"/>
      <c r="L198" s="185"/>
    </row>
    <row r="199" spans="1:12" ht="18" customHeight="1" x14ac:dyDescent="0.3">
      <c r="A199" s="202">
        <f t="shared" si="2"/>
        <v>222</v>
      </c>
      <c r="B199" s="243"/>
      <c r="C199" s="243"/>
      <c r="D199" s="116" t="s">
        <v>309</v>
      </c>
      <c r="E199" s="123" t="s">
        <v>478</v>
      </c>
      <c r="F199" s="118">
        <v>79</v>
      </c>
      <c r="G199" s="176">
        <v>45</v>
      </c>
      <c r="H199" s="278">
        <v>60</v>
      </c>
      <c r="I199" s="278">
        <v>48</v>
      </c>
      <c r="J199" s="278"/>
      <c r="K199" s="278" t="s">
        <v>562</v>
      </c>
      <c r="L199" s="185"/>
    </row>
    <row r="200" spans="1:12" ht="18" customHeight="1" x14ac:dyDescent="0.3">
      <c r="A200" s="202">
        <f t="shared" si="2"/>
        <v>223</v>
      </c>
      <c r="B200" s="243"/>
      <c r="C200" s="243"/>
      <c r="D200" s="116" t="s">
        <v>309</v>
      </c>
      <c r="E200" s="117" t="s">
        <v>479</v>
      </c>
      <c r="F200" s="40">
        <v>64</v>
      </c>
      <c r="G200" s="126">
        <v>45</v>
      </c>
      <c r="H200" s="278">
        <v>60</v>
      </c>
      <c r="I200" s="278">
        <v>48</v>
      </c>
      <c r="J200" s="278"/>
      <c r="K200" s="278" t="s">
        <v>562</v>
      </c>
      <c r="L200" s="185"/>
    </row>
    <row r="201" spans="1:12" ht="18" customHeight="1" x14ac:dyDescent="0.3">
      <c r="A201" s="202">
        <f t="shared" si="2"/>
        <v>224</v>
      </c>
      <c r="B201" s="243"/>
      <c r="C201" s="243"/>
      <c r="D201" s="116" t="s">
        <v>309</v>
      </c>
      <c r="E201" s="117" t="s">
        <v>480</v>
      </c>
      <c r="F201" s="40">
        <v>64</v>
      </c>
      <c r="G201" s="126">
        <v>45</v>
      </c>
      <c r="H201" s="278">
        <v>60</v>
      </c>
      <c r="I201" s="278">
        <v>48</v>
      </c>
      <c r="J201" s="278"/>
      <c r="K201" s="278" t="s">
        <v>562</v>
      </c>
      <c r="L201" s="185"/>
    </row>
    <row r="202" spans="1:12" ht="18" customHeight="1" x14ac:dyDescent="0.3">
      <c r="A202" s="40">
        <f t="shared" si="2"/>
        <v>225</v>
      </c>
      <c r="B202" s="243"/>
      <c r="C202" s="243"/>
      <c r="D202" s="116" t="s">
        <v>559</v>
      </c>
      <c r="E202" s="117" t="s">
        <v>481</v>
      </c>
      <c r="F202" s="40">
        <v>16.5</v>
      </c>
      <c r="G202" s="126">
        <v>45</v>
      </c>
      <c r="H202" s="185"/>
      <c r="I202" s="185"/>
      <c r="J202" s="278" t="s">
        <v>562</v>
      </c>
      <c r="K202" s="185"/>
      <c r="L202" s="185"/>
    </row>
    <row r="203" spans="1:12" ht="18" customHeight="1" x14ac:dyDescent="0.3">
      <c r="A203" s="202">
        <f t="shared" si="2"/>
        <v>226</v>
      </c>
      <c r="B203" s="243"/>
      <c r="C203" s="243"/>
      <c r="D203" s="116" t="s">
        <v>309</v>
      </c>
      <c r="E203" s="117" t="s">
        <v>482</v>
      </c>
      <c r="F203" s="40">
        <v>64</v>
      </c>
      <c r="G203" s="126">
        <v>56</v>
      </c>
      <c r="H203" s="278">
        <v>60</v>
      </c>
      <c r="I203" s="278">
        <v>48</v>
      </c>
      <c r="J203" s="278"/>
      <c r="K203" s="278" t="s">
        <v>562</v>
      </c>
      <c r="L203" s="185"/>
    </row>
    <row r="204" spans="1:12" ht="18" customHeight="1" x14ac:dyDescent="0.3">
      <c r="A204" s="40">
        <f t="shared" si="2"/>
        <v>227</v>
      </c>
      <c r="B204" s="243"/>
      <c r="C204" s="243"/>
      <c r="D204" s="116" t="s">
        <v>309</v>
      </c>
      <c r="E204" s="117" t="s">
        <v>483</v>
      </c>
      <c r="F204" s="40">
        <v>64</v>
      </c>
      <c r="G204" s="126">
        <v>56</v>
      </c>
      <c r="H204" s="278">
        <v>60</v>
      </c>
      <c r="I204" s="278">
        <v>48</v>
      </c>
      <c r="J204" s="278"/>
      <c r="K204" s="278" t="s">
        <v>562</v>
      </c>
      <c r="L204" s="185"/>
    </row>
    <row r="205" spans="1:12" ht="18" customHeight="1" x14ac:dyDescent="0.3">
      <c r="A205" s="202">
        <f t="shared" si="2"/>
        <v>228</v>
      </c>
      <c r="B205" s="243"/>
      <c r="C205" s="243"/>
      <c r="D205" s="116" t="s">
        <v>309</v>
      </c>
      <c r="E205" s="117" t="s">
        <v>484</v>
      </c>
      <c r="F205" s="40">
        <v>64</v>
      </c>
      <c r="G205" s="126">
        <v>56</v>
      </c>
      <c r="H205" s="278">
        <v>60</v>
      </c>
      <c r="I205" s="278">
        <v>48</v>
      </c>
      <c r="J205" s="278"/>
      <c r="K205" s="278" t="s">
        <v>562</v>
      </c>
      <c r="L205" s="185"/>
    </row>
    <row r="206" spans="1:12" ht="18" customHeight="1" x14ac:dyDescent="0.3">
      <c r="A206" s="40">
        <f t="shared" si="2"/>
        <v>229</v>
      </c>
      <c r="B206" s="243"/>
      <c r="C206" s="243"/>
      <c r="D206" s="116" t="s">
        <v>309</v>
      </c>
      <c r="E206" s="117" t="s">
        <v>485</v>
      </c>
      <c r="F206" s="40" t="s">
        <v>453</v>
      </c>
      <c r="G206" s="126">
        <v>56</v>
      </c>
      <c r="H206" s="278">
        <v>60</v>
      </c>
      <c r="I206" s="278">
        <v>48</v>
      </c>
      <c r="J206" s="278" t="s">
        <v>562</v>
      </c>
      <c r="K206" s="278"/>
      <c r="L206" s="185"/>
    </row>
    <row r="207" spans="1:12" ht="18" customHeight="1" x14ac:dyDescent="0.3">
      <c r="A207" s="202">
        <f t="shared" si="2"/>
        <v>230</v>
      </c>
      <c r="B207" s="243"/>
      <c r="C207" s="243"/>
      <c r="D207" s="116" t="s">
        <v>309</v>
      </c>
      <c r="E207" s="117" t="s">
        <v>486</v>
      </c>
      <c r="F207" s="40">
        <v>64</v>
      </c>
      <c r="G207" s="126">
        <v>56</v>
      </c>
      <c r="H207" s="278">
        <v>60</v>
      </c>
      <c r="I207" s="278">
        <v>48</v>
      </c>
      <c r="J207" s="278"/>
      <c r="K207" s="278" t="s">
        <v>562</v>
      </c>
      <c r="L207" s="185"/>
    </row>
    <row r="208" spans="1:12" ht="18" customHeight="1" x14ac:dyDescent="0.3">
      <c r="A208" s="40">
        <f t="shared" si="2"/>
        <v>231</v>
      </c>
      <c r="B208" s="243"/>
      <c r="C208" s="243"/>
      <c r="D208" s="116" t="s">
        <v>309</v>
      </c>
      <c r="E208" s="117" t="s">
        <v>487</v>
      </c>
      <c r="F208" s="40">
        <v>64</v>
      </c>
      <c r="G208" s="126">
        <v>56</v>
      </c>
      <c r="H208" s="278">
        <v>60</v>
      </c>
      <c r="I208" s="278">
        <v>48</v>
      </c>
      <c r="J208" s="278"/>
      <c r="K208" s="278" t="s">
        <v>562</v>
      </c>
      <c r="L208" s="185"/>
    </row>
    <row r="209" spans="1:12" ht="18" customHeight="1" x14ac:dyDescent="0.3">
      <c r="A209" s="202">
        <f t="shared" si="2"/>
        <v>232</v>
      </c>
      <c r="B209" s="243"/>
      <c r="C209" s="243"/>
      <c r="D209" s="116" t="s">
        <v>309</v>
      </c>
      <c r="E209" s="117" t="s">
        <v>488</v>
      </c>
      <c r="F209" s="40">
        <v>64</v>
      </c>
      <c r="G209" s="126">
        <v>56</v>
      </c>
      <c r="H209" s="278">
        <v>60</v>
      </c>
      <c r="I209" s="278">
        <v>48</v>
      </c>
      <c r="J209" s="278"/>
      <c r="K209" s="278" t="s">
        <v>562</v>
      </c>
      <c r="L209" s="185"/>
    </row>
    <row r="210" spans="1:12" ht="18" customHeight="1" x14ac:dyDescent="0.3">
      <c r="A210" s="122">
        <f t="shared" si="2"/>
        <v>233</v>
      </c>
      <c r="B210" s="251"/>
      <c r="C210" s="251"/>
      <c r="D210" s="116" t="s">
        <v>309</v>
      </c>
      <c r="E210" s="117" t="s">
        <v>489</v>
      </c>
      <c r="F210" s="122" t="s">
        <v>453</v>
      </c>
      <c r="G210" s="126">
        <v>56</v>
      </c>
      <c r="H210" s="278">
        <v>60</v>
      </c>
      <c r="I210" s="278">
        <v>48</v>
      </c>
      <c r="J210" s="278" t="s">
        <v>562</v>
      </c>
      <c r="K210" s="278"/>
      <c r="L210" s="186"/>
    </row>
    <row r="211" spans="1:12" ht="18" customHeight="1" x14ac:dyDescent="0.3">
      <c r="A211" s="244" t="s">
        <v>578</v>
      </c>
      <c r="B211" s="245"/>
      <c r="C211" s="245"/>
      <c r="D211" s="245"/>
      <c r="E211" s="245"/>
      <c r="F211" s="245"/>
      <c r="G211" s="245"/>
      <c r="H211" s="245"/>
      <c r="I211" s="245"/>
      <c r="J211" s="245"/>
      <c r="K211" s="245"/>
      <c r="L211" s="246"/>
    </row>
    <row r="212" spans="1:12" ht="18" customHeight="1" x14ac:dyDescent="0.3">
      <c r="A212" s="38">
        <f>+A210+1</f>
        <v>234</v>
      </c>
      <c r="B212" s="242" t="s">
        <v>490</v>
      </c>
      <c r="C212" s="242" t="s">
        <v>55</v>
      </c>
      <c r="D212" s="23" t="s">
        <v>560</v>
      </c>
      <c r="E212" s="37" t="s">
        <v>491</v>
      </c>
      <c r="F212" s="38">
        <f>5.2*7</f>
        <v>36.4</v>
      </c>
      <c r="G212" s="139"/>
      <c r="H212" s="190"/>
      <c r="I212" s="190"/>
      <c r="J212" s="282"/>
      <c r="K212" s="190"/>
      <c r="L212" s="190"/>
    </row>
    <row r="213" spans="1:12" ht="18" customHeight="1" x14ac:dyDescent="0.3">
      <c r="A213" s="40">
        <v>235</v>
      </c>
      <c r="B213" s="243"/>
      <c r="C213" s="243"/>
      <c r="D213" s="116" t="s">
        <v>561</v>
      </c>
      <c r="E213" s="117" t="s">
        <v>492</v>
      </c>
      <c r="F213" s="40">
        <f>14*5.2</f>
        <v>72.8</v>
      </c>
      <c r="G213" s="141">
        <v>68</v>
      </c>
      <c r="H213" s="185"/>
      <c r="I213" s="185"/>
      <c r="J213" s="278"/>
      <c r="K213" s="185"/>
      <c r="L213" s="185"/>
    </row>
    <row r="214" spans="1:12" ht="18" customHeight="1" x14ac:dyDescent="0.3">
      <c r="A214" s="122">
        <v>236</v>
      </c>
      <c r="B214" s="251"/>
      <c r="C214" s="251"/>
      <c r="D214" s="23" t="s">
        <v>560</v>
      </c>
      <c r="E214" s="42" t="s">
        <v>493</v>
      </c>
      <c r="F214" s="122">
        <f>5*5.2</f>
        <v>26</v>
      </c>
      <c r="G214" s="43">
        <v>26</v>
      </c>
      <c r="H214" s="292"/>
      <c r="I214" s="292"/>
      <c r="J214" s="294"/>
      <c r="K214" s="292"/>
      <c r="L214" s="292"/>
    </row>
    <row r="215" spans="1:12" ht="18" customHeight="1" x14ac:dyDescent="0.3">
      <c r="A215" s="244" t="s">
        <v>579</v>
      </c>
      <c r="B215" s="245"/>
      <c r="C215" s="245"/>
      <c r="D215" s="245"/>
      <c r="E215" s="245"/>
      <c r="F215" s="245"/>
      <c r="G215" s="245"/>
      <c r="H215" s="245"/>
      <c r="I215" s="245"/>
      <c r="J215" s="245"/>
      <c r="K215" s="245"/>
      <c r="L215" s="246"/>
    </row>
    <row r="216" spans="1:12" ht="18" customHeight="1" x14ac:dyDescent="0.3">
      <c r="A216" s="40">
        <f>+A214+1</f>
        <v>237</v>
      </c>
      <c r="B216" s="225" t="s">
        <v>494</v>
      </c>
      <c r="C216" s="225" t="s">
        <v>55</v>
      </c>
      <c r="D216" s="116" t="s">
        <v>495</v>
      </c>
      <c r="E216" s="117" t="s">
        <v>496</v>
      </c>
      <c r="F216" s="40">
        <f>11*6.2</f>
        <v>68.2</v>
      </c>
      <c r="G216" s="141">
        <v>45</v>
      </c>
      <c r="H216" s="190"/>
      <c r="I216" s="190"/>
      <c r="J216" s="282"/>
      <c r="K216" s="190"/>
      <c r="L216" s="190"/>
    </row>
    <row r="217" spans="1:12" ht="18" customHeight="1" x14ac:dyDescent="0.3">
      <c r="A217" s="40">
        <v>238</v>
      </c>
      <c r="B217" s="226"/>
      <c r="C217" s="226"/>
      <c r="D217" s="116" t="s">
        <v>497</v>
      </c>
      <c r="E217" s="117" t="s">
        <v>498</v>
      </c>
      <c r="F217" s="40">
        <f>11*6.2</f>
        <v>68.2</v>
      </c>
      <c r="G217" s="141">
        <v>45</v>
      </c>
      <c r="H217" s="185"/>
      <c r="I217" s="185"/>
      <c r="J217" s="278"/>
      <c r="K217" s="185"/>
      <c r="L217" s="185"/>
    </row>
    <row r="218" spans="1:12" ht="18" customHeight="1" x14ac:dyDescent="0.3">
      <c r="A218" s="40">
        <v>239</v>
      </c>
      <c r="B218" s="226"/>
      <c r="C218" s="226"/>
      <c r="D218" s="116" t="s">
        <v>499</v>
      </c>
      <c r="E218" s="117" t="s">
        <v>500</v>
      </c>
      <c r="F218" s="40">
        <v>49.6</v>
      </c>
      <c r="G218" s="141">
        <v>45</v>
      </c>
      <c r="H218" s="292"/>
      <c r="I218" s="292"/>
      <c r="J218" s="294"/>
      <c r="K218" s="292"/>
      <c r="L218" s="292"/>
    </row>
    <row r="219" spans="1:12" ht="18" customHeight="1" x14ac:dyDescent="0.3">
      <c r="A219" s="40">
        <v>240</v>
      </c>
      <c r="B219" s="226"/>
      <c r="C219" s="226"/>
      <c r="D219" s="23" t="s">
        <v>501</v>
      </c>
      <c r="E219" s="37" t="s">
        <v>502</v>
      </c>
      <c r="F219" s="38">
        <f>8*6.2</f>
        <v>49.6</v>
      </c>
      <c r="G219" s="139"/>
      <c r="H219" s="190"/>
      <c r="I219" s="190"/>
      <c r="J219" s="282"/>
      <c r="K219" s="190"/>
      <c r="L219" s="190"/>
    </row>
    <row r="220" spans="1:12" ht="18" customHeight="1" x14ac:dyDescent="0.3">
      <c r="A220" s="40">
        <v>241</v>
      </c>
      <c r="B220" s="226"/>
      <c r="C220" s="226"/>
      <c r="D220" s="116" t="s">
        <v>503</v>
      </c>
      <c r="E220" s="117"/>
      <c r="F220" s="40">
        <v>144</v>
      </c>
      <c r="G220" s="140"/>
      <c r="H220" s="185"/>
      <c r="I220" s="185"/>
      <c r="J220" s="278"/>
      <c r="K220" s="185"/>
      <c r="L220" s="185"/>
    </row>
    <row r="221" spans="1:12" ht="15.6" x14ac:dyDescent="0.3">
      <c r="A221" s="40">
        <v>242</v>
      </c>
      <c r="B221" s="226"/>
      <c r="C221" s="226"/>
      <c r="D221" s="116" t="s">
        <v>504</v>
      </c>
      <c r="E221" s="177"/>
      <c r="F221" s="40">
        <f>3*7.5</f>
        <v>22.5</v>
      </c>
      <c r="G221" s="140"/>
      <c r="H221" s="185"/>
      <c r="I221" s="185"/>
      <c r="J221" s="278"/>
      <c r="K221" s="185"/>
      <c r="L221" s="185"/>
    </row>
    <row r="222" spans="1:12" ht="18" customHeight="1" x14ac:dyDescent="0.3">
      <c r="A222" s="122">
        <v>243</v>
      </c>
      <c r="B222" s="227"/>
      <c r="C222" s="227"/>
      <c r="D222" s="132" t="s">
        <v>505</v>
      </c>
      <c r="E222" s="42"/>
      <c r="F222" s="122">
        <v>98</v>
      </c>
      <c r="G222" s="41"/>
      <c r="H222" s="292"/>
      <c r="I222" s="292"/>
      <c r="J222" s="294"/>
      <c r="K222" s="292"/>
      <c r="L222" s="292"/>
    </row>
    <row r="223" spans="1:12" ht="18" customHeight="1" x14ac:dyDescent="0.3">
      <c r="A223" s="244" t="s">
        <v>580</v>
      </c>
      <c r="B223" s="245"/>
      <c r="C223" s="245"/>
      <c r="D223" s="245"/>
      <c r="E223" s="245"/>
      <c r="F223" s="245"/>
      <c r="G223" s="245"/>
      <c r="H223" s="245"/>
      <c r="I223" s="245"/>
      <c r="J223" s="245"/>
      <c r="K223" s="245"/>
      <c r="L223" s="246"/>
    </row>
    <row r="224" spans="1:12" ht="18" customHeight="1" x14ac:dyDescent="0.3">
      <c r="A224" s="38">
        <v>244</v>
      </c>
      <c r="B224" s="178" t="s">
        <v>506</v>
      </c>
      <c r="C224" s="38" t="s">
        <v>55</v>
      </c>
      <c r="D224" s="23" t="s">
        <v>507</v>
      </c>
      <c r="E224" s="37" t="s">
        <v>508</v>
      </c>
      <c r="F224" s="38" t="s">
        <v>509</v>
      </c>
      <c r="G224" s="179"/>
      <c r="H224" s="188"/>
      <c r="I224" s="188"/>
      <c r="J224" s="284"/>
      <c r="K224" s="188"/>
      <c r="L224" s="188"/>
    </row>
    <row r="225" spans="1:12" ht="19.5" customHeight="1" x14ac:dyDescent="0.3">
      <c r="A225" s="244" t="s">
        <v>581</v>
      </c>
      <c r="B225" s="245"/>
      <c r="C225" s="245"/>
      <c r="D225" s="245"/>
      <c r="E225" s="245"/>
      <c r="F225" s="245"/>
      <c r="G225" s="245"/>
      <c r="H225" s="245"/>
      <c r="I225" s="245"/>
      <c r="J225" s="245"/>
      <c r="K225" s="245"/>
      <c r="L225" s="246"/>
    </row>
    <row r="226" spans="1:12" ht="19.5" customHeight="1" x14ac:dyDescent="0.3">
      <c r="A226" s="118">
        <v>245</v>
      </c>
      <c r="B226" s="272" t="s">
        <v>510</v>
      </c>
      <c r="C226" s="272" t="s">
        <v>55</v>
      </c>
      <c r="D226" s="123" t="s">
        <v>511</v>
      </c>
      <c r="E226" s="123" t="s">
        <v>512</v>
      </c>
      <c r="F226" s="118">
        <f>3.8*16.5</f>
        <v>62.699999999999996</v>
      </c>
      <c r="G226" s="23"/>
      <c r="H226" s="190"/>
      <c r="I226" s="190"/>
      <c r="J226" s="282"/>
      <c r="K226" s="190"/>
      <c r="L226" s="190"/>
    </row>
    <row r="227" spans="1:12" ht="18" customHeight="1" x14ac:dyDescent="0.3">
      <c r="A227" s="40">
        <v>246</v>
      </c>
      <c r="B227" s="273"/>
      <c r="C227" s="273"/>
      <c r="D227" s="116" t="s">
        <v>513</v>
      </c>
      <c r="E227" s="117" t="s">
        <v>514</v>
      </c>
      <c r="F227" s="40">
        <v>51.68</v>
      </c>
      <c r="G227" s="140"/>
      <c r="H227" s="185"/>
      <c r="I227" s="185"/>
      <c r="J227" s="278"/>
      <c r="K227" s="185"/>
      <c r="L227" s="185"/>
    </row>
    <row r="228" spans="1:12" ht="18" customHeight="1" x14ac:dyDescent="0.3">
      <c r="A228" s="118">
        <v>247</v>
      </c>
      <c r="B228" s="273"/>
      <c r="C228" s="273"/>
      <c r="D228" s="116" t="s">
        <v>515</v>
      </c>
      <c r="E228" s="117" t="s">
        <v>516</v>
      </c>
      <c r="F228" s="40">
        <v>59.48</v>
      </c>
      <c r="G228" s="140"/>
      <c r="H228" s="185"/>
      <c r="I228" s="185"/>
      <c r="J228" s="278"/>
      <c r="K228" s="185"/>
      <c r="L228" s="185"/>
    </row>
    <row r="229" spans="1:12" ht="18" customHeight="1" x14ac:dyDescent="0.3">
      <c r="A229" s="40">
        <v>248</v>
      </c>
      <c r="B229" s="274"/>
      <c r="C229" s="274"/>
      <c r="D229" s="116" t="s">
        <v>515</v>
      </c>
      <c r="E229" s="42" t="s">
        <v>517</v>
      </c>
      <c r="F229" s="122">
        <v>44.92</v>
      </c>
      <c r="G229" s="41"/>
      <c r="H229" s="292"/>
      <c r="I229" s="292"/>
      <c r="J229" s="294"/>
      <c r="K229" s="292"/>
      <c r="L229" s="292"/>
    </row>
    <row r="230" spans="1:12" ht="18" customHeight="1" x14ac:dyDescent="0.3">
      <c r="A230" s="244" t="s">
        <v>582</v>
      </c>
      <c r="B230" s="245"/>
      <c r="C230" s="245"/>
      <c r="D230" s="245"/>
      <c r="E230" s="245"/>
      <c r="F230" s="245"/>
      <c r="G230" s="245"/>
      <c r="H230" s="245"/>
      <c r="I230" s="245"/>
      <c r="J230" s="245"/>
      <c r="K230" s="245"/>
      <c r="L230" s="246"/>
    </row>
    <row r="231" spans="1:12" ht="18" customHeight="1" x14ac:dyDescent="0.3">
      <c r="A231" s="38">
        <v>249</v>
      </c>
      <c r="B231" s="275" t="s">
        <v>518</v>
      </c>
      <c r="C231" s="242" t="s">
        <v>55</v>
      </c>
      <c r="D231" s="23" t="s">
        <v>507</v>
      </c>
      <c r="E231" s="37" t="s">
        <v>519</v>
      </c>
      <c r="F231" s="38">
        <f t="shared" ref="F231:F236" si="3">6.2*7.5</f>
        <v>46.5</v>
      </c>
      <c r="G231" s="138"/>
      <c r="H231" s="187"/>
      <c r="I231" s="187"/>
      <c r="J231" s="283"/>
      <c r="K231" s="187"/>
      <c r="L231" s="187"/>
    </row>
    <row r="232" spans="1:12" ht="18" customHeight="1" x14ac:dyDescent="0.3">
      <c r="A232" s="40">
        <v>250</v>
      </c>
      <c r="B232" s="276"/>
      <c r="C232" s="243"/>
      <c r="D232" s="116" t="s">
        <v>454</v>
      </c>
      <c r="E232" s="117" t="s">
        <v>520</v>
      </c>
      <c r="F232" s="40">
        <f t="shared" si="3"/>
        <v>46.5</v>
      </c>
      <c r="G232" s="141"/>
      <c r="H232" s="305">
        <v>60</v>
      </c>
      <c r="I232" s="305">
        <v>48</v>
      </c>
      <c r="J232" s="305"/>
      <c r="K232" s="305" t="s">
        <v>562</v>
      </c>
      <c r="L232" s="308"/>
    </row>
    <row r="233" spans="1:12" ht="18" customHeight="1" x14ac:dyDescent="0.3">
      <c r="A233" s="40">
        <v>251</v>
      </c>
      <c r="B233" s="276"/>
      <c r="C233" s="243"/>
      <c r="D233" s="116" t="s">
        <v>454</v>
      </c>
      <c r="E233" s="117" t="s">
        <v>521</v>
      </c>
      <c r="F233" s="40">
        <f t="shared" si="3"/>
        <v>46.5</v>
      </c>
      <c r="G233" s="141">
        <v>45</v>
      </c>
      <c r="H233" s="278">
        <v>60</v>
      </c>
      <c r="I233" s="278">
        <v>48</v>
      </c>
      <c r="J233" s="278"/>
      <c r="K233" s="278" t="s">
        <v>562</v>
      </c>
      <c r="L233" s="185"/>
    </row>
    <row r="234" spans="1:12" ht="18" customHeight="1" x14ac:dyDescent="0.3">
      <c r="A234" s="40">
        <v>252</v>
      </c>
      <c r="B234" s="276"/>
      <c r="C234" s="243"/>
      <c r="D234" s="116" t="s">
        <v>454</v>
      </c>
      <c r="E234" s="117" t="s">
        <v>522</v>
      </c>
      <c r="F234" s="40">
        <f t="shared" si="3"/>
        <v>46.5</v>
      </c>
      <c r="G234" s="141">
        <v>45</v>
      </c>
      <c r="H234" s="278">
        <v>60</v>
      </c>
      <c r="I234" s="278">
        <v>48</v>
      </c>
      <c r="J234" s="278"/>
      <c r="K234" s="278" t="s">
        <v>562</v>
      </c>
      <c r="L234" s="185"/>
    </row>
    <row r="235" spans="1:12" ht="18" customHeight="1" x14ac:dyDescent="0.3">
      <c r="A235" s="118">
        <v>253</v>
      </c>
      <c r="B235" s="276"/>
      <c r="C235" s="243"/>
      <c r="D235" s="116" t="s">
        <v>454</v>
      </c>
      <c r="E235" s="117" t="s">
        <v>523</v>
      </c>
      <c r="F235" s="40">
        <f t="shared" si="3"/>
        <v>46.5</v>
      </c>
      <c r="G235" s="141">
        <v>45</v>
      </c>
      <c r="H235" s="278">
        <v>60</v>
      </c>
      <c r="I235" s="278">
        <v>48</v>
      </c>
      <c r="J235" s="278"/>
      <c r="K235" s="278" t="s">
        <v>562</v>
      </c>
      <c r="L235" s="185"/>
    </row>
    <row r="236" spans="1:12" ht="18" customHeight="1" x14ac:dyDescent="0.3">
      <c r="A236" s="135">
        <v>254</v>
      </c>
      <c r="B236" s="276"/>
      <c r="C236" s="243"/>
      <c r="D236" s="116" t="s">
        <v>454</v>
      </c>
      <c r="E236" s="117" t="s">
        <v>524</v>
      </c>
      <c r="F236" s="40">
        <f t="shared" si="3"/>
        <v>46.5</v>
      </c>
      <c r="G236" s="141">
        <v>45</v>
      </c>
      <c r="H236" s="291">
        <v>60</v>
      </c>
      <c r="I236" s="291">
        <v>48</v>
      </c>
      <c r="J236" s="291"/>
      <c r="K236" s="291" t="s">
        <v>562</v>
      </c>
      <c r="L236" s="293"/>
    </row>
    <row r="237" spans="1:12" ht="18" customHeight="1" x14ac:dyDescent="0.3">
      <c r="A237" s="40">
        <v>255</v>
      </c>
      <c r="B237" s="276"/>
      <c r="C237" s="243"/>
      <c r="D237" s="116" t="s">
        <v>525</v>
      </c>
      <c r="E237" s="117" t="s">
        <v>526</v>
      </c>
      <c r="F237" s="40">
        <v>22.5</v>
      </c>
      <c r="G237" s="141"/>
      <c r="H237" s="185"/>
      <c r="I237" s="185"/>
      <c r="J237" s="278"/>
      <c r="K237" s="185"/>
      <c r="L237" s="185"/>
    </row>
    <row r="238" spans="1:12" ht="18" customHeight="1" x14ac:dyDescent="0.3">
      <c r="A238" s="136">
        <v>256</v>
      </c>
      <c r="B238" s="277"/>
      <c r="C238" s="251"/>
      <c r="D238" s="132" t="s">
        <v>527</v>
      </c>
      <c r="E238" s="42" t="s">
        <v>528</v>
      </c>
      <c r="F238" s="122">
        <v>16</v>
      </c>
      <c r="G238" s="41"/>
      <c r="H238" s="292"/>
      <c r="I238" s="292"/>
      <c r="J238" s="294"/>
      <c r="K238" s="292"/>
      <c r="L238" s="292"/>
    </row>
    <row r="239" spans="1:12" x14ac:dyDescent="0.3">
      <c r="D239" s="180"/>
    </row>
    <row r="240" spans="1:12" hidden="1" x14ac:dyDescent="0.3">
      <c r="D240" s="181" t="s">
        <v>529</v>
      </c>
      <c r="E240" s="182" t="s">
        <v>530</v>
      </c>
      <c r="F240" s="181" t="s">
        <v>531</v>
      </c>
      <c r="G240" s="181"/>
    </row>
    <row r="241" spans="2:10" hidden="1" x14ac:dyDescent="0.3">
      <c r="D241" s="181" t="s">
        <v>532</v>
      </c>
      <c r="E241" s="182" t="s">
        <v>533</v>
      </c>
      <c r="F241" s="181" t="s">
        <v>534</v>
      </c>
      <c r="G241" s="181"/>
    </row>
    <row r="242" spans="2:10" hidden="1" x14ac:dyDescent="0.3">
      <c r="D242" s="181" t="s">
        <v>535</v>
      </c>
      <c r="E242" s="182" t="s">
        <v>536</v>
      </c>
      <c r="F242" s="181" t="s">
        <v>537</v>
      </c>
      <c r="G242" s="181"/>
    </row>
    <row r="243" spans="2:10" hidden="1" x14ac:dyDescent="0.3">
      <c r="D243" s="181" t="s">
        <v>538</v>
      </c>
      <c r="E243" s="182" t="s">
        <v>539</v>
      </c>
      <c r="F243" s="181" t="s">
        <v>540</v>
      </c>
      <c r="G243" s="181"/>
    </row>
    <row r="244" spans="2:10" hidden="1" x14ac:dyDescent="0.3">
      <c r="D244" s="181" t="s">
        <v>541</v>
      </c>
      <c r="E244" s="182" t="s">
        <v>542</v>
      </c>
      <c r="F244" s="181" t="s">
        <v>543</v>
      </c>
      <c r="G244" s="181"/>
    </row>
    <row r="245" spans="2:10" hidden="1" x14ac:dyDescent="0.3">
      <c r="D245" s="181" t="s">
        <v>544</v>
      </c>
      <c r="E245" s="182" t="s">
        <v>542</v>
      </c>
      <c r="F245" s="181" t="s">
        <v>545</v>
      </c>
    </row>
    <row r="246" spans="2:10" hidden="1" x14ac:dyDescent="0.3">
      <c r="D246" s="181"/>
      <c r="E246" s="182"/>
      <c r="F246" s="181" t="s">
        <v>546</v>
      </c>
    </row>
    <row r="247" spans="2:10" s="183" customFormat="1" ht="15.6" hidden="1" x14ac:dyDescent="0.3">
      <c r="D247" s="181" t="s">
        <v>547</v>
      </c>
      <c r="E247" s="182" t="s">
        <v>548</v>
      </c>
      <c r="F247" s="181" t="s">
        <v>549</v>
      </c>
      <c r="G247" s="181"/>
      <c r="J247" s="290"/>
    </row>
    <row r="248" spans="2:10" s="183" customFormat="1" ht="15.6" hidden="1" x14ac:dyDescent="0.3">
      <c r="D248" s="181"/>
      <c r="E248" s="182"/>
      <c r="F248" s="181"/>
      <c r="G248" s="181"/>
      <c r="J248" s="290"/>
    </row>
    <row r="249" spans="2:10" s="183" customFormat="1" ht="15.6" hidden="1" x14ac:dyDescent="0.3">
      <c r="D249" s="181"/>
      <c r="E249" s="182"/>
      <c r="F249" s="269" t="s">
        <v>550</v>
      </c>
      <c r="G249" s="269"/>
      <c r="J249" s="290"/>
    </row>
    <row r="250" spans="2:10" s="183" customFormat="1" ht="15.6" hidden="1" x14ac:dyDescent="0.3">
      <c r="D250" s="181"/>
      <c r="E250" s="182"/>
      <c r="F250" s="181"/>
      <c r="G250" s="181"/>
      <c r="J250" s="290"/>
    </row>
    <row r="251" spans="2:10" s="183" customFormat="1" ht="15.6" x14ac:dyDescent="0.3">
      <c r="D251" s="181"/>
      <c r="E251" s="182"/>
      <c r="F251" s="181"/>
      <c r="G251" s="181"/>
      <c r="J251" s="290"/>
    </row>
    <row r="252" spans="2:10" s="183" customFormat="1" ht="15.6" x14ac:dyDescent="0.3">
      <c r="D252" s="181"/>
      <c r="E252" s="182"/>
      <c r="F252" s="181"/>
      <c r="G252" s="181"/>
      <c r="J252" s="290"/>
    </row>
    <row r="253" spans="2:10" s="183" customFormat="1" ht="15.6" x14ac:dyDescent="0.3">
      <c r="D253" s="181"/>
      <c r="E253" s="182"/>
      <c r="F253" s="181"/>
      <c r="G253" s="181"/>
      <c r="J253" s="290"/>
    </row>
    <row r="254" spans="2:10" s="183" customFormat="1" ht="15.6" x14ac:dyDescent="0.3">
      <c r="D254" s="181"/>
      <c r="E254" s="182"/>
      <c r="F254" s="181"/>
      <c r="G254" s="181"/>
      <c r="J254" s="290"/>
    </row>
    <row r="255" spans="2:10" s="183" customFormat="1" ht="15.6" x14ac:dyDescent="0.3">
      <c r="D255" s="184"/>
      <c r="F255" s="204" t="s">
        <v>551</v>
      </c>
      <c r="G255" s="295"/>
      <c r="J255" s="290"/>
    </row>
    <row r="256" spans="2:10" ht="15.6" x14ac:dyDescent="0.3">
      <c r="B256" s="183"/>
    </row>
    <row r="257" spans="2:10" ht="15.6" x14ac:dyDescent="0.3">
      <c r="B257" s="183"/>
    </row>
    <row r="258" spans="2:10" s="181" customFormat="1" ht="15.6" x14ac:dyDescent="0.3">
      <c r="B258" s="183"/>
      <c r="D258" s="182"/>
      <c r="E258" s="182"/>
      <c r="J258" s="203"/>
    </row>
    <row r="260" spans="2:10" x14ac:dyDescent="0.3">
      <c r="F260" s="205" t="s">
        <v>552</v>
      </c>
      <c r="G260" s="296"/>
    </row>
  </sheetData>
  <mergeCells count="79">
    <mergeCell ref="A225:L225"/>
    <mergeCell ref="A230:L230"/>
    <mergeCell ref="L60:L71"/>
    <mergeCell ref="A8:L8"/>
    <mergeCell ref="A101:L101"/>
    <mergeCell ref="A87:L87"/>
    <mergeCell ref="A110:L110"/>
    <mergeCell ref="F249:G249"/>
    <mergeCell ref="A5:A7"/>
    <mergeCell ref="B5:B7"/>
    <mergeCell ref="C5:C7"/>
    <mergeCell ref="D5:D7"/>
    <mergeCell ref="E5:E7"/>
    <mergeCell ref="F5:I5"/>
    <mergeCell ref="A30:L30"/>
    <mergeCell ref="B226:B229"/>
    <mergeCell ref="C226:C229"/>
    <mergeCell ref="B231:B238"/>
    <mergeCell ref="C231:C238"/>
    <mergeCell ref="B163:B210"/>
    <mergeCell ref="C163:C177"/>
    <mergeCell ref="C178:C193"/>
    <mergeCell ref="C194:C210"/>
    <mergeCell ref="B212:B214"/>
    <mergeCell ref="C212:C214"/>
    <mergeCell ref="B216:B222"/>
    <mergeCell ref="C216:C222"/>
    <mergeCell ref="A162:L162"/>
    <mergeCell ref="A211:L211"/>
    <mergeCell ref="A215:L215"/>
    <mergeCell ref="A223:L223"/>
    <mergeCell ref="D124:D125"/>
    <mergeCell ref="C127:C144"/>
    <mergeCell ref="C145:C161"/>
    <mergeCell ref="B88:B100"/>
    <mergeCell ref="C88:C92"/>
    <mergeCell ref="C93:C100"/>
    <mergeCell ref="B102:B109"/>
    <mergeCell ref="C102:C103"/>
    <mergeCell ref="C104:C109"/>
    <mergeCell ref="B111:B161"/>
    <mergeCell ref="C111:C126"/>
    <mergeCell ref="B85:B86"/>
    <mergeCell ref="C85:C86"/>
    <mergeCell ref="A59:E59"/>
    <mergeCell ref="B60:B71"/>
    <mergeCell ref="C60:C63"/>
    <mergeCell ref="C64:C67"/>
    <mergeCell ref="C68:C71"/>
    <mergeCell ref="A72:D72"/>
    <mergeCell ref="B73:B83"/>
    <mergeCell ref="C73:C77"/>
    <mergeCell ref="C78:C83"/>
    <mergeCell ref="A84:E84"/>
    <mergeCell ref="B31:B46"/>
    <mergeCell ref="C31:C36"/>
    <mergeCell ref="C37:C41"/>
    <mergeCell ref="C42:C46"/>
    <mergeCell ref="B49:B58"/>
    <mergeCell ref="C49:C58"/>
    <mergeCell ref="A47:L47"/>
    <mergeCell ref="B12:B13"/>
    <mergeCell ref="C12:C13"/>
    <mergeCell ref="A14:L14"/>
    <mergeCell ref="A11:L11"/>
    <mergeCell ref="B15:B29"/>
    <mergeCell ref="C15:C19"/>
    <mergeCell ref="C20:C24"/>
    <mergeCell ref="C25:C29"/>
    <mergeCell ref="F6:F7"/>
    <mergeCell ref="A2:L2"/>
    <mergeCell ref="A3:L3"/>
    <mergeCell ref="A1:L1"/>
    <mergeCell ref="J5:K5"/>
    <mergeCell ref="L5:L7"/>
    <mergeCell ref="G6:G7"/>
    <mergeCell ref="H6:I6"/>
    <mergeCell ref="J6:J7"/>
    <mergeCell ref="K6:K7"/>
  </mergeCells>
  <pageMargins left="0.53" right="0.26" top="0.36" bottom="0.39" header="0.19" footer="0.21"/>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Sheet1</vt:lpstr>
      <vt:lpstr>Nha an</vt:lpstr>
      <vt:lpstr>thu vien</vt:lpstr>
      <vt:lpstr>P. Lý thuyết</vt:lpstr>
      <vt:lpstr>Hội trường</vt:lpstr>
      <vt:lpstr>PL1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SADF</dc:creator>
  <cp:lastModifiedBy>SADF</cp:lastModifiedBy>
  <cp:lastPrinted>2019-06-25T04:12:59Z</cp:lastPrinted>
  <dcterms:created xsi:type="dcterms:W3CDTF">2019-06-20T02:37:33Z</dcterms:created>
  <dcterms:modified xsi:type="dcterms:W3CDTF">2019-06-25T06:20:08Z</dcterms:modified>
</cp:coreProperties>
</file>